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5" yWindow="3255" windowWidth="20730" windowHeight="7350" tabRatio="722"/>
  </bookViews>
  <sheets>
    <sheet name="BALANCE" sheetId="1" r:id="rId1"/>
    <sheet name="RESULTADOS" sheetId="2" r:id="rId2"/>
    <sheet name="PATRIMONIO" sheetId="5" r:id="rId3"/>
    <sheet name="FLUJO" sheetId="6" r:id="rId4"/>
    <sheet name="BURSATIL" sheetId="3" r:id="rId5"/>
    <sheet name="CARTERA" sheetId="4" r:id="rId6"/>
    <sheet name="hoja de trabajo del flujo" sheetId="12" state="hidden" r:id="rId7"/>
  </sheets>
  <definedNames>
    <definedName name="_xlnm.Print_Area" localSheetId="0">BALANCE!$B$1:$G$86</definedName>
    <definedName name="_xlnm.Print_Area" localSheetId="4">BURSATIL!$A$1:$F$61</definedName>
    <definedName name="_xlnm.Print_Area" localSheetId="5">CARTERA!$A$1:$I$109</definedName>
    <definedName name="_xlnm.Print_Area" localSheetId="3">FLUJO!$A$1:$F$78</definedName>
    <definedName name="_xlnm.Print_Area" localSheetId="6">'hoja de trabajo del flujo'!$A$1:$N$59</definedName>
    <definedName name="_xlnm.Print_Area" localSheetId="2">PATRIMONIO!$A$1:$K$52</definedName>
    <definedName name="_xlnm.Print_Area" localSheetId="1">RESULTADOS!$A$1:$J$70</definedName>
  </definedNames>
  <calcPr calcId="145621"/>
</workbook>
</file>

<file path=xl/calcChain.xml><?xml version="1.0" encoding="utf-8"?>
<calcChain xmlns="http://schemas.openxmlformats.org/spreadsheetml/2006/main">
  <c r="G52" i="12" l="1"/>
  <c r="D47" i="12"/>
  <c r="E47" i="12" s="1"/>
  <c r="D48" i="12"/>
  <c r="E48" i="12" s="1"/>
  <c r="D49" i="12"/>
  <c r="E49" i="12" s="1"/>
  <c r="G51" i="12"/>
  <c r="I20" i="12"/>
  <c r="L23" i="12"/>
  <c r="I30" i="12"/>
  <c r="L33" i="12"/>
  <c r="L34" i="12"/>
  <c r="H50" i="12" l="1"/>
  <c r="I23" i="12"/>
  <c r="D43" i="6"/>
  <c r="D52" i="6" s="1"/>
  <c r="F43" i="6"/>
  <c r="F52" i="6" s="1"/>
  <c r="F48" i="12" l="1"/>
  <c r="H48" i="12" s="1"/>
  <c r="E40" i="1"/>
  <c r="E38" i="1"/>
  <c r="E37" i="1" l="1"/>
  <c r="K18" i="5"/>
  <c r="F31" i="6" l="1"/>
  <c r="F23" i="6"/>
  <c r="F18" i="6"/>
  <c r="F24" i="6" l="1"/>
  <c r="F33" i="6" s="1"/>
  <c r="F35" i="6" s="1"/>
  <c r="F30" i="3" l="1"/>
  <c r="F21" i="3"/>
  <c r="I37" i="4"/>
  <c r="I44" i="4" s="1"/>
  <c r="I33" i="4"/>
  <c r="H56" i="2"/>
  <c r="H41" i="2"/>
  <c r="H38" i="2"/>
  <c r="H33" i="2"/>
  <c r="H28" i="2"/>
  <c r="H20" i="2"/>
  <c r="H15" i="2"/>
  <c r="G52" i="1"/>
  <c r="G55" i="1" s="1"/>
  <c r="G42" i="1"/>
  <c r="G40" i="1"/>
  <c r="G38" i="1"/>
  <c r="G37" i="1" s="1"/>
  <c r="G31" i="1"/>
  <c r="G45" i="1" s="1"/>
  <c r="G24" i="1"/>
  <c r="G15" i="1"/>
  <c r="G35" i="1" l="1"/>
  <c r="G28" i="1"/>
  <c r="H25" i="2"/>
  <c r="H31" i="2" s="1"/>
  <c r="H55" i="2" s="1"/>
  <c r="H43" i="2"/>
  <c r="H52" i="2" s="1"/>
  <c r="H57" i="2" l="1"/>
  <c r="F38" i="2"/>
  <c r="D45" i="12" l="1"/>
  <c r="D20" i="12"/>
  <c r="C20" i="12"/>
  <c r="D21" i="12"/>
  <c r="C21" i="12"/>
  <c r="D22" i="12"/>
  <c r="C22" i="12"/>
  <c r="K24" i="5"/>
  <c r="K16" i="5"/>
  <c r="E21" i="12" l="1"/>
  <c r="H21" i="12" s="1"/>
  <c r="K21" i="12" s="1"/>
  <c r="E24" i="1"/>
  <c r="E15" i="1"/>
  <c r="I47" i="4" l="1"/>
  <c r="G62" i="1"/>
  <c r="G65" i="1" s="1"/>
  <c r="E52" i="1" l="1"/>
  <c r="E55" i="1" s="1"/>
  <c r="D13" i="12" l="1"/>
  <c r="D12" i="12"/>
  <c r="C19" i="12"/>
  <c r="C18" i="12"/>
  <c r="C17" i="12"/>
  <c r="C16" i="12"/>
  <c r="C15" i="12"/>
  <c r="C13" i="12"/>
  <c r="C12" i="12"/>
  <c r="E42" i="1"/>
  <c r="E13" i="12" l="1"/>
  <c r="H13" i="12" s="1"/>
  <c r="K13" i="12" l="1"/>
  <c r="K19" i="5"/>
  <c r="K20" i="5"/>
  <c r="K23" i="5" s="1"/>
  <c r="K25" i="5" s="1"/>
  <c r="I20" i="5"/>
  <c r="I23" i="5" s="1"/>
  <c r="I25" i="5" s="1"/>
  <c r="G20" i="5"/>
  <c r="G23" i="5" s="1"/>
  <c r="G25" i="5" s="1"/>
  <c r="E20" i="5"/>
  <c r="E23" i="5" s="1"/>
  <c r="E25" i="5" s="1"/>
  <c r="D32" i="12"/>
  <c r="G42" i="12"/>
  <c r="D15" i="12"/>
  <c r="E15" i="12" s="1"/>
  <c r="H15" i="12" s="1"/>
  <c r="J15" i="12" s="1"/>
  <c r="M49" i="12"/>
  <c r="F20" i="2"/>
  <c r="G37" i="4"/>
  <c r="G44" i="4" s="1"/>
  <c r="C27" i="12"/>
  <c r="D27" i="12"/>
  <c r="C25" i="12"/>
  <c r="D25" i="12"/>
  <c r="D16" i="12"/>
  <c r="D17" i="12"/>
  <c r="D18" i="12"/>
  <c r="D19" i="12"/>
  <c r="C32" i="12"/>
  <c r="D29" i="12"/>
  <c r="C29" i="12"/>
  <c r="D30" i="12"/>
  <c r="C30" i="12"/>
  <c r="F15" i="2"/>
  <c r="D38" i="12" s="1"/>
  <c r="E38" i="12" s="1"/>
  <c r="F28" i="2"/>
  <c r="E45" i="12"/>
  <c r="H45" i="12" s="1"/>
  <c r="D46" i="12"/>
  <c r="P29" i="12"/>
  <c r="S29" i="12" s="1"/>
  <c r="E22" i="12"/>
  <c r="H22" i="12" s="1"/>
  <c r="J22" i="12" s="1"/>
  <c r="F49" i="12" s="1"/>
  <c r="H49" i="12" s="1"/>
  <c r="F33" i="2"/>
  <c r="D40" i="12"/>
  <c r="E40" i="12" s="1"/>
  <c r="H40" i="12" s="1"/>
  <c r="F41" i="2"/>
  <c r="E62" i="1"/>
  <c r="E65" i="1" s="1"/>
  <c r="E31" i="1"/>
  <c r="J18" i="4"/>
  <c r="J26" i="4"/>
  <c r="G33" i="4"/>
  <c r="E43" i="12"/>
  <c r="H43" i="12" s="1"/>
  <c r="V33" i="12"/>
  <c r="V23" i="12"/>
  <c r="U33" i="12"/>
  <c r="U23" i="12"/>
  <c r="E28" i="12"/>
  <c r="H28" i="12" s="1"/>
  <c r="M28" i="12" s="1"/>
  <c r="G23" i="12"/>
  <c r="G34" i="12" s="1"/>
  <c r="F23" i="12"/>
  <c r="F34" i="12" s="1"/>
  <c r="R28" i="12"/>
  <c r="Q28" i="12"/>
  <c r="D30" i="3"/>
  <c r="G47" i="4"/>
  <c r="J71" i="4"/>
  <c r="J63" i="4"/>
  <c r="J54" i="4"/>
  <c r="J47" i="4"/>
  <c r="J44" i="4"/>
  <c r="J15" i="2"/>
  <c r="J20" i="2"/>
  <c r="J31" i="2"/>
  <c r="D21" i="3"/>
  <c r="E46" i="12" l="1"/>
  <c r="D51" i="12"/>
  <c r="E51" i="12" s="1"/>
  <c r="M13" i="12"/>
  <c r="M44" i="12"/>
  <c r="E35" i="1"/>
  <c r="E45" i="1"/>
  <c r="M22" i="12"/>
  <c r="J60" i="4"/>
  <c r="U34" i="12"/>
  <c r="J77" i="4"/>
  <c r="M47" i="12"/>
  <c r="V34" i="12"/>
  <c r="E19" i="12"/>
  <c r="H19" i="12" s="1"/>
  <c r="J19" i="12" s="1"/>
  <c r="E17" i="12"/>
  <c r="H17" i="12" s="1"/>
  <c r="J17" i="12" s="1"/>
  <c r="F39" i="12" s="1"/>
  <c r="E27" i="12"/>
  <c r="H27" i="12" s="1"/>
  <c r="J27" i="12" s="1"/>
  <c r="E29" i="12"/>
  <c r="H29" i="12" s="1"/>
  <c r="K29" i="12" s="1"/>
  <c r="E28" i="1"/>
  <c r="J33" i="4"/>
  <c r="F25" i="2"/>
  <c r="F31" i="2" s="1"/>
  <c r="F36" i="2" s="1"/>
  <c r="C23" i="12"/>
  <c r="E32" i="12"/>
  <c r="H32" i="12" s="1"/>
  <c r="D39" i="12"/>
  <c r="C33" i="12"/>
  <c r="E12" i="12"/>
  <c r="H12" i="12" s="1"/>
  <c r="E20" i="12"/>
  <c r="H20" i="12" s="1"/>
  <c r="E14" i="12"/>
  <c r="H14" i="12" s="1"/>
  <c r="K14" i="12" s="1"/>
  <c r="E30" i="12"/>
  <c r="H30" i="12" s="1"/>
  <c r="K30" i="12" s="1"/>
  <c r="E18" i="12"/>
  <c r="H18" i="12" s="1"/>
  <c r="J18" i="12" s="1"/>
  <c r="E16" i="12"/>
  <c r="H16" i="12" s="1"/>
  <c r="J16" i="12" s="1"/>
  <c r="F38" i="12" s="1"/>
  <c r="E25" i="12"/>
  <c r="E26" i="12"/>
  <c r="H26" i="12" s="1"/>
  <c r="J26" i="12" s="1"/>
  <c r="D23" i="12"/>
  <c r="D33" i="12"/>
  <c r="F47" i="12" l="1"/>
  <c r="J23" i="12"/>
  <c r="K20" i="12"/>
  <c r="M20" i="12" s="1"/>
  <c r="F55" i="2"/>
  <c r="E39" i="12"/>
  <c r="H39" i="12" s="1"/>
  <c r="M29" i="12"/>
  <c r="M15" i="12"/>
  <c r="M14" i="12"/>
  <c r="M26" i="12"/>
  <c r="E33" i="12"/>
  <c r="C34" i="12"/>
  <c r="D34" i="12"/>
  <c r="H25" i="12"/>
  <c r="F56" i="2"/>
  <c r="E23" i="12"/>
  <c r="D42" i="12"/>
  <c r="D52" i="12" s="1"/>
  <c r="H23" i="12"/>
  <c r="M12" i="12"/>
  <c r="K23" i="12" l="1"/>
  <c r="H47" i="12"/>
  <c r="H33" i="12"/>
  <c r="H34" i="12" s="1"/>
  <c r="J25" i="12"/>
  <c r="J33" i="12" s="1"/>
  <c r="J34" i="12" s="1"/>
  <c r="E42" i="12"/>
  <c r="E52" i="12" s="1"/>
  <c r="M19" i="12"/>
  <c r="M27" i="12"/>
  <c r="M18" i="12"/>
  <c r="M17" i="12"/>
  <c r="M16" i="12"/>
  <c r="M30" i="12"/>
  <c r="E34" i="12"/>
  <c r="F43" i="2"/>
  <c r="F52" i="2" l="1"/>
  <c r="I32" i="12"/>
  <c r="M43" i="12" s="1"/>
  <c r="F57" i="2"/>
  <c r="F42" i="12"/>
  <c r="H38" i="12"/>
  <c r="M23" i="12"/>
  <c r="M25" i="12"/>
  <c r="I33" i="12" l="1"/>
  <c r="I34" i="12" s="1"/>
  <c r="K32" i="12"/>
  <c r="K33" i="12" s="1"/>
  <c r="K34" i="12" s="1"/>
  <c r="H46" i="12"/>
  <c r="H51" i="12" s="1"/>
  <c r="F51" i="12"/>
  <c r="F52" i="12" s="1"/>
  <c r="D23" i="6"/>
  <c r="H42" i="12"/>
  <c r="D18" i="6"/>
  <c r="H52" i="12" l="1"/>
  <c r="M46" i="12"/>
  <c r="D24" i="6"/>
  <c r="D31" i="6"/>
  <c r="M32" i="12"/>
  <c r="M37" i="12" s="1"/>
  <c r="M33" i="12"/>
  <c r="M45" i="12"/>
  <c r="M34" i="12" l="1"/>
  <c r="D33" i="6"/>
  <c r="D35" i="6" s="1"/>
  <c r="M48" i="12"/>
  <c r="M50" i="12" s="1"/>
  <c r="M52" i="12" s="1"/>
  <c r="N43" i="12"/>
</calcChain>
</file>

<file path=xl/sharedStrings.xml><?xml version="1.0" encoding="utf-8"?>
<sst xmlns="http://schemas.openxmlformats.org/spreadsheetml/2006/main" count="387" uniqueCount="252">
  <si>
    <t>Activo</t>
  </si>
  <si>
    <t>Impuestos</t>
  </si>
  <si>
    <t xml:space="preserve">Gastos pagados por anticipado </t>
  </si>
  <si>
    <t>Inmuebles</t>
  </si>
  <si>
    <t>Cuentas por pagar</t>
  </si>
  <si>
    <t>Impuestos por pagar propios</t>
  </si>
  <si>
    <t>Capital social</t>
  </si>
  <si>
    <t xml:space="preserve">Reserva legal </t>
  </si>
  <si>
    <t>Total pasivo más patrimonio</t>
  </si>
  <si>
    <t>Ingresos:</t>
  </si>
  <si>
    <t xml:space="preserve">Valores por recibir </t>
  </si>
  <si>
    <t>Valores recibidos para custodia y cobro</t>
  </si>
  <si>
    <t xml:space="preserve">Control de valores recibidos para custodia </t>
  </si>
  <si>
    <t>Portafolio cuenta oro persona natural</t>
  </si>
  <si>
    <t>Portafolio cuenta futuro persona natural</t>
  </si>
  <si>
    <t xml:space="preserve">Rendimientos por cobrar </t>
  </si>
  <si>
    <t>Reservas</t>
  </si>
  <si>
    <t>Total</t>
  </si>
  <si>
    <t>Ingresos por servicios</t>
  </si>
  <si>
    <t>Menos:</t>
  </si>
  <si>
    <t>Impuesto sobre la renta</t>
  </si>
  <si>
    <t xml:space="preserve"> </t>
  </si>
  <si>
    <t>Derechos de recompra por reportos de venta</t>
  </si>
  <si>
    <t>Resultados del período</t>
  </si>
  <si>
    <t xml:space="preserve">Derechos a percibir en dinero por reportos de compra y administración de cartera </t>
  </si>
  <si>
    <t>Obligaciones por reporto de venta de títulos</t>
  </si>
  <si>
    <t>Obligación de reventa de valores, por reportos de compra</t>
  </si>
  <si>
    <t>Portafolio persona jurídica moneda nacional</t>
  </si>
  <si>
    <t>Portafolio persona natural moneda nacional</t>
  </si>
  <si>
    <t>Rendimientos por cobrar</t>
  </si>
  <si>
    <t>Eliminaciones</t>
  </si>
  <si>
    <t>Variación</t>
  </si>
  <si>
    <t xml:space="preserve">Utilidad del 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</si>
  <si>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</si>
  <si>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</si>
  <si>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</si>
  <si>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</si>
  <si>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</si>
  <si>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</si>
  <si>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</si>
  <si>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</si>
  <si>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>Efectivo</t>
  </si>
  <si>
    <t>Inversiones temporales</t>
  </si>
  <si>
    <t>Cuentas y doc por cobrar clientes</t>
  </si>
  <si>
    <t>Cuentas y doc por cobrar relacionadas</t>
  </si>
  <si>
    <t>Gastos pagados por anticipado</t>
  </si>
  <si>
    <t>Activo fijo neto</t>
  </si>
  <si>
    <t>Activos intagibles</t>
  </si>
  <si>
    <t>TOTAL DE ACTIVO</t>
  </si>
  <si>
    <t>Pasivos y Patrimonio:</t>
  </si>
  <si>
    <t>Total Pasivo</t>
  </si>
  <si>
    <t>Reserva legal</t>
  </si>
  <si>
    <t>Utilidades acumuladas</t>
  </si>
  <si>
    <t>TOTAL PASIVO Y PATRIMONIO</t>
  </si>
  <si>
    <t>TOTAL</t>
  </si>
  <si>
    <t>Ingresos por inversiones propias</t>
  </si>
  <si>
    <t>Otros ingresos</t>
  </si>
  <si>
    <t>Gastos operacion</t>
  </si>
  <si>
    <t>Gastos de operación de servicios admon de cartera</t>
  </si>
  <si>
    <t>Gastos generales y de admon</t>
  </si>
  <si>
    <t>Depreciacion y  Amortización</t>
  </si>
  <si>
    <t>Otros</t>
  </si>
  <si>
    <t>Valores y bienes propios en custodia</t>
  </si>
  <si>
    <t>Cuentas de control acreedoras</t>
  </si>
  <si>
    <t>Contracuenta valores y bienes propios en custodia</t>
  </si>
  <si>
    <t>Ingresos de operación:</t>
  </si>
  <si>
    <t xml:space="preserve">Gastos de operación: </t>
  </si>
  <si>
    <t xml:space="preserve">Ingresos financieros: </t>
  </si>
  <si>
    <t xml:space="preserve">   Ingresos por servicios bursátiles e inversiones</t>
  </si>
  <si>
    <t xml:space="preserve">   Ingresos diversos</t>
  </si>
  <si>
    <t xml:space="preserve">   Gastos de operación de servicios bursátiles</t>
  </si>
  <si>
    <t xml:space="preserve">   Gastos generales de administración y de personal de operaciones bursátiles</t>
  </si>
  <si>
    <t xml:space="preserve">   Ingresos por cuentas y documentos por cobrar </t>
  </si>
  <si>
    <t xml:space="preserve">Cuentas deudoras por efectivo y derechos por servicios de </t>
  </si>
  <si>
    <t xml:space="preserve">            Total cuentas deudoras bursátiles de administración de cartera</t>
  </si>
  <si>
    <t xml:space="preserve">            Total de cuentas acreedoras bursátiles de administración de cartera</t>
  </si>
  <si>
    <t xml:space="preserve">   Depreciación y amortización</t>
  </si>
  <si>
    <t xml:space="preserve">   Cuentas y documentos por cobrar</t>
  </si>
  <si>
    <t xml:space="preserve">   Cuentas y documentos por cobrar relacionadas</t>
  </si>
  <si>
    <t xml:space="preserve">   Impuestos por pagar propios</t>
  </si>
  <si>
    <t>Patrimonio:</t>
  </si>
  <si>
    <t>Nota</t>
  </si>
  <si>
    <t xml:space="preserve">Cartera de inversiones </t>
  </si>
  <si>
    <t>Operaciones deudoras con bancos y financieras</t>
  </si>
  <si>
    <t>Portafolio cuenta rentable a plazo persona natural</t>
  </si>
  <si>
    <t>Estados de Operaciones de Administración de Cartera</t>
  </si>
  <si>
    <t>Estados de Cambios en el Patrimonio</t>
  </si>
  <si>
    <t>Estados de Operaciones Bursátiles</t>
  </si>
  <si>
    <t>Total de utilidades retenidas al finalizar el año</t>
  </si>
  <si>
    <t>Resultados de operación</t>
  </si>
  <si>
    <t>Valores pendientes de negociar</t>
  </si>
  <si>
    <t>Estados de Flujos de Efectivo</t>
  </si>
  <si>
    <t xml:space="preserve">   Rendimientos por cobrar</t>
  </si>
  <si>
    <t>Cuentas de control</t>
  </si>
  <si>
    <t>Egresos:</t>
  </si>
  <si>
    <t>Más:</t>
  </si>
  <si>
    <t>Cuentas de control deudoras de administración de cartera</t>
  </si>
  <si>
    <t>Cuentas de control acreedoras por administración de cartera</t>
  </si>
  <si>
    <t>Portafolio cuenta rentable a plazo personas jurídica</t>
  </si>
  <si>
    <t>Portafolio cuenta rentable a plazo persona jurídica</t>
  </si>
  <si>
    <t>Resultados acumulados</t>
  </si>
  <si>
    <t>Portafolio cuenta rentable a plazo personas natural</t>
  </si>
  <si>
    <t xml:space="preserve">Rendimientos  por cobrar </t>
  </si>
  <si>
    <t>Pasivo</t>
  </si>
  <si>
    <t xml:space="preserve">Ajustes  </t>
  </si>
  <si>
    <t xml:space="preserve">   Valor nominal por acción </t>
  </si>
  <si>
    <t>Valores por entregar</t>
  </si>
  <si>
    <t xml:space="preserve">   Número de acciones comunes en circulación</t>
  </si>
  <si>
    <t>-------</t>
  </si>
  <si>
    <t>Flujos de Efectivo        ---</t>
  </si>
  <si>
    <t>Compras</t>
  </si>
  <si>
    <t>Depreciación</t>
  </si>
  <si>
    <t>mobiliario y equipo de oficina</t>
  </si>
  <si>
    <t>Equipo de computación</t>
  </si>
  <si>
    <t>Ingresos diferidos</t>
  </si>
  <si>
    <t>Cuadre de ingresos y gastos para el flujo de efectivo</t>
  </si>
  <si>
    <t>Utilidad del Ejercicio</t>
  </si>
  <si>
    <t>Ajustes para Conciliar Utilidad</t>
  </si>
  <si>
    <t>Efectivo Usado en Activ. Operación</t>
  </si>
  <si>
    <t>Efectivo Usado en Activ. Inversión</t>
  </si>
  <si>
    <t>Efectivo Usado en Activ. Financiamiento</t>
  </si>
  <si>
    <t>EFECTIVO NETO DEL AÑO</t>
  </si>
  <si>
    <t>Efectivo al Principio de Año</t>
  </si>
  <si>
    <t>EFECTIVO AL FINAL DEL AÑO</t>
  </si>
  <si>
    <t>Dif</t>
  </si>
  <si>
    <t>Obligaciones por fondos recibidos de clientes</t>
  </si>
  <si>
    <t>Operaciones acreedoras con bancos y financieras</t>
  </si>
  <si>
    <t>Flujos de efectivo por actividades de inversión:</t>
  </si>
  <si>
    <t>Ingresos de ejercicios anteriores</t>
  </si>
  <si>
    <t xml:space="preserve">    </t>
  </si>
  <si>
    <t xml:space="preserve">     Total</t>
  </si>
  <si>
    <t xml:space="preserve">Responsabilidad por otras contingencias y compromisos </t>
  </si>
  <si>
    <t xml:space="preserve"> de actividades de inversión</t>
  </si>
  <si>
    <t xml:space="preserve">Bancos y otras instituciones financieras  </t>
  </si>
  <si>
    <t>Bancos</t>
  </si>
  <si>
    <t xml:space="preserve">Cuentas bancarias - administración de cartera </t>
  </si>
  <si>
    <t>Balances Generales</t>
  </si>
  <si>
    <t>Total activos</t>
  </si>
  <si>
    <t>Activos corrientes:</t>
  </si>
  <si>
    <t>Activos no corrientes:</t>
  </si>
  <si>
    <t>Pasivos corrientes:</t>
  </si>
  <si>
    <t>Otras contingencias y compromisos</t>
  </si>
  <si>
    <t xml:space="preserve">   Gastos por depreciación, amortización y deterioro por operaciones corrientes</t>
  </si>
  <si>
    <t xml:space="preserve">   Ingresos por inversiones financieras</t>
  </si>
  <si>
    <t>Cargos y abonos por cambios netos en el activo y pasivo:</t>
  </si>
  <si>
    <t>Resultados</t>
  </si>
  <si>
    <t>Estados de Resultados</t>
  </si>
  <si>
    <t>acumulados</t>
  </si>
  <si>
    <t>Saldo de efectivo y equivalentes de efectivo al inicio del período</t>
  </si>
  <si>
    <t>Inversiones financieras a largo plazo</t>
  </si>
  <si>
    <t>Valores y bienes propios cedidos en garantía</t>
  </si>
  <si>
    <t xml:space="preserve">   Impuesto sobre la renta </t>
  </si>
  <si>
    <t>Ingresos extraordinarios</t>
  </si>
  <si>
    <t xml:space="preserve">    Ingresos extraordinarios</t>
  </si>
  <si>
    <t>Gastos extraordinarios</t>
  </si>
  <si>
    <t xml:space="preserve">    Gastos extraordinarios</t>
  </si>
  <si>
    <t xml:space="preserve">   Impuestos  </t>
  </si>
  <si>
    <t>Utilidades retenidas al principio del año</t>
  </si>
  <si>
    <t>Resultado del período</t>
  </si>
  <si>
    <t>Saldo de efectivo y equivalentes de efectivo al finalizar el período</t>
  </si>
  <si>
    <t>Cuentas contingentes y de compromisos acreedoras</t>
  </si>
  <si>
    <t>Contracuenta valores y bienes propios cedidos en garantía</t>
  </si>
  <si>
    <t>Portafolio cuentas operativas</t>
  </si>
  <si>
    <t>4,12</t>
  </si>
  <si>
    <t>Cuentas acreedoras por obligaciones por servicios</t>
  </si>
  <si>
    <t>Pago por costos de servicios</t>
  </si>
  <si>
    <t>Pago de impuestos y contribuciones</t>
  </si>
  <si>
    <t>Cuentas contingentes de compromisos y control propias</t>
  </si>
  <si>
    <t>Cuentas contingentes de compromisos deudoras</t>
  </si>
  <si>
    <t>Contingentes de compromisos y control propias</t>
  </si>
  <si>
    <t>Cuentas y documentos por cobrar</t>
  </si>
  <si>
    <t>Capital:</t>
  </si>
  <si>
    <t>Reservas de capital:</t>
  </si>
  <si>
    <t>Resultados:</t>
  </si>
  <si>
    <t>Cuentas deudoras por servicios de administración de cartera:</t>
  </si>
  <si>
    <t>en administración de cartera:</t>
  </si>
  <si>
    <t xml:space="preserve">Cuentas y documentos por cobrar a relacionadas </t>
  </si>
  <si>
    <t xml:space="preserve">   Gastos pagados por anticipado</t>
  </si>
  <si>
    <t>(Cifras en Dólares de los Estados Unidos de América)</t>
  </si>
  <si>
    <t>Garantías otorgadas</t>
  </si>
  <si>
    <t>Responsabilidad por garantías otorgadas</t>
  </si>
  <si>
    <t>Flujos de efectivo por actividades de operación:</t>
  </si>
  <si>
    <t>VALORES CUSCATLÁN EL SALVADOR, S.A. DE C.V.</t>
  </si>
  <si>
    <t>(Casa de Corredores de Bolsa y Administradora de Cartera)</t>
  </si>
  <si>
    <t>Total pasivos</t>
  </si>
  <si>
    <t>Resultados después de impuesto</t>
  </si>
  <si>
    <t>Otros ingresos relativos a la operación</t>
  </si>
  <si>
    <t xml:space="preserve">Conciliación del resultado neto con el efectivo y equivalentes de efectivo </t>
  </si>
  <si>
    <t>Saldos al 31 de diciembre de 2014</t>
  </si>
  <si>
    <t>Disponible restringido</t>
  </si>
  <si>
    <t>Ingresos por operaciones de inversiones propias</t>
  </si>
  <si>
    <t>Aumento neto de efectivo y equivalentes de efectivo</t>
  </si>
  <si>
    <t>4,10</t>
  </si>
  <si>
    <t>Saldos al 31 de diciembre de 2015</t>
  </si>
  <si>
    <t>Activos intangibles</t>
  </si>
  <si>
    <t>(La Libertad, República de El Salvador)</t>
  </si>
  <si>
    <t>Total de cuentas deudoras por servicios bursátiles</t>
  </si>
  <si>
    <t>Total de cuentas acreedoras por servicios bursátiles</t>
  </si>
  <si>
    <t>Total de cuentas deudoras</t>
  </si>
  <si>
    <t>Total de cuentas acreedoras</t>
  </si>
  <si>
    <t>Portafolio pro retiro</t>
  </si>
  <si>
    <t>Efectivo recibido por fusión de Accival</t>
  </si>
  <si>
    <t>operaciones bursátiles:</t>
  </si>
  <si>
    <t>Obligaciones por fondos recibidos de clientes por operaciones bursátiles:</t>
  </si>
  <si>
    <t>Obligaciones por administración de cartera</t>
  </si>
  <si>
    <t>Obligaciones por administración de cartera P-01</t>
  </si>
  <si>
    <t>Portafolio más PN</t>
  </si>
  <si>
    <t>Obligaciones por administración de cartera P-03</t>
  </si>
  <si>
    <t>Obligaciones por administración de cartera P-10</t>
  </si>
  <si>
    <t>Portafolio inversión a plazo</t>
  </si>
  <si>
    <t>Resultados por fusión</t>
  </si>
  <si>
    <t>(Cifras en miles de Dólares de los Estados Unidos de América)</t>
  </si>
  <si>
    <t>(Cifras en Miles de Dólares de los Estados Unidos de América)</t>
  </si>
  <si>
    <t>(Cifras en Miles de Dólares de los Estados Unidos de América, excepto datos por acción)</t>
  </si>
  <si>
    <t>Véanse notas que acompañan a los estados financieros.</t>
  </si>
  <si>
    <r>
      <t xml:space="preserve">Capital </t>
    </r>
    <r>
      <rPr>
        <b/>
        <u/>
        <sz val="10"/>
        <rFont val="Univers for KPMG"/>
        <family val="2"/>
      </rPr>
      <t>accionario</t>
    </r>
  </si>
  <si>
    <t>Al 31 de diciembre de 2016 y 2015</t>
  </si>
  <si>
    <t>Por los años terminados el 31 de diciembre de 2016 y 2015</t>
  </si>
  <si>
    <t>Resultados por fusión de Accival</t>
  </si>
  <si>
    <t>Saldos al 31 de diciembre de 2016</t>
  </si>
  <si>
    <t>(Compañía Salvadoreña, Subsidiaria de Banco Cuscatlán de El Salvador, S.A.)</t>
  </si>
  <si>
    <t>(Casa de Corredores de Bolsa)</t>
  </si>
  <si>
    <t>Pago de remuneraciones, beneficios sociales y otros egresos relativos a la operación</t>
  </si>
  <si>
    <t xml:space="preserve">Efectivo recibido por vencimiento legal de garantía de Accival </t>
  </si>
  <si>
    <t xml:space="preserve">   Obligaciones por operaciones bursatiles</t>
  </si>
  <si>
    <t xml:space="preserve">   Activos intagibles (Liquidación de puesto de bolsa Accival)</t>
  </si>
  <si>
    <t>FLUJO DE EFECTIVO AL 31/12/2016</t>
  </si>
  <si>
    <t>Aprox.</t>
  </si>
  <si>
    <t>Resultados antes de intereses e impuesto</t>
  </si>
  <si>
    <t>Utilidad por acción</t>
  </si>
  <si>
    <t xml:space="preserve">   Utilidad del ejercicio antes de partidas extraordinarias (dólares por acción)</t>
  </si>
  <si>
    <t xml:space="preserve">   Utilidad del ejercicio antes de impuesto (dólares por acción)</t>
  </si>
  <si>
    <t xml:space="preserve">   Utilidad después de partidas extraordinarias (dólares por acción)</t>
  </si>
  <si>
    <t xml:space="preserve">Aumento (disminución) aumento de efectivo y equivalentes de efectivo </t>
  </si>
  <si>
    <t>proveniente de (usado en) actividades de operación</t>
  </si>
  <si>
    <t>Aumento de efectivo y equivalentes de efectivo provenientes</t>
  </si>
  <si>
    <t>usado en las actividades de operación:</t>
  </si>
  <si>
    <t>Utilidad neta</t>
  </si>
  <si>
    <t>Más ajustes al resultado del período:</t>
  </si>
  <si>
    <t xml:space="preserve">Aumento (disminución) neto de efectivo y equivalentes de efectivo proveniente de </t>
  </si>
  <si>
    <t>(usado en) actividades de operación</t>
  </si>
  <si>
    <t>Firmados por:</t>
  </si>
  <si>
    <t>José Eduardo Luna Roshardt</t>
  </si>
  <si>
    <t>Blanca Carolina Machesini Galdamez</t>
  </si>
  <si>
    <t>Representante legal</t>
  </si>
  <si>
    <t>Gerente General</t>
  </si>
  <si>
    <t>Shearlene Verónica Márquez Laínez</t>
  </si>
  <si>
    <t>KPMG, S.A.</t>
  </si>
  <si>
    <t>Contador</t>
  </si>
  <si>
    <t>Auditores externos, Inscripción No 422</t>
  </si>
  <si>
    <t xml:space="preserve">Representante Legal </t>
  </si>
  <si>
    <t xml:space="preserve">Contador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</si>
</sst>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_ ;[Red]\-#,##0.00\ "/>
    <numFmt numFmtId="167" formatCode="#,##0.00_ ;\-#,##0.00\ "/>
    <numFmt numFmtId="168" formatCode="0;[Red]0"/>
    <numFmt numFmtId="169" formatCode="#,##0.0000000000000;[Red]#,##0.0000000000000"/>
    <numFmt numFmtId="170" formatCode="#,##0_ ;[Red]\-#,##0\ "/>
    <numFmt numFmtId="171" formatCode="#,##0_ ;\-#,##0\ "/>
    <numFmt numFmtId="172" formatCode="General_)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u val="singleAccounting"/>
      <sz val="10"/>
      <name val="Univers for KPMG"/>
      <family val="2"/>
    </font>
    <font>
      <i/>
      <sz val="10"/>
      <name val="Univers for KPMG"/>
      <family val="2"/>
    </font>
    <font>
      <u/>
      <sz val="10"/>
      <name val="Univers for KPMG"/>
      <family val="2"/>
    </font>
    <font>
      <b/>
      <sz val="10"/>
      <color indexed="8"/>
      <name val="Univers for KPMG"/>
      <family val="2"/>
    </font>
    <font>
      <sz val="10"/>
      <color indexed="9"/>
      <name val="Univers for KPMG"/>
      <family val="2"/>
    </font>
    <font>
      <b/>
      <sz val="10"/>
      <color indexed="9"/>
      <name val="Univers for KPMG"/>
      <family val="2"/>
    </font>
    <font>
      <b/>
      <sz val="10"/>
      <name val="Univers for KPMG"/>
    </font>
    <font>
      <sz val="10"/>
      <name val="Univers for KPMG"/>
    </font>
    <font>
      <sz val="12"/>
      <name val="Courier"/>
      <family val="3"/>
    </font>
    <font>
      <b/>
      <i/>
      <sz val="10"/>
      <name val="Univers for KPMG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172" fontId="18" fillId="0" borderId="0"/>
    <xf numFmtId="0" fontId="1" fillId="0" borderId="0"/>
  </cellStyleXfs>
  <cellXfs count="360">
    <xf numFmtId="0" fontId="0" fillId="0" borderId="0" xfId="0"/>
    <xf numFmtId="164" fontId="1" fillId="0" borderId="0" xfId="2" applyNumberFormat="1" applyFont="1"/>
    <xf numFmtId="0" fontId="5" fillId="0" borderId="0" xfId="0" applyFont="1" applyAlignment="1">
      <alignment horizontal="centerContinuous"/>
    </xf>
    <xf numFmtId="0" fontId="1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8" xfId="0" applyFont="1" applyFill="1" applyBorder="1"/>
    <xf numFmtId="0" fontId="5" fillId="2" borderId="2" xfId="0" applyFont="1" applyFill="1" applyBorder="1"/>
    <xf numFmtId="164" fontId="6" fillId="2" borderId="21" xfId="2" applyNumberFormat="1" applyFont="1" applyFill="1" applyBorder="1" applyAlignment="1">
      <alignment horizontal="center"/>
    </xf>
    <xf numFmtId="0" fontId="5" fillId="0" borderId="11" xfId="0" applyFont="1" applyBorder="1"/>
    <xf numFmtId="0" fontId="5" fillId="0" borderId="0" xfId="0" applyFont="1" applyBorder="1"/>
    <xf numFmtId="0" fontId="1" fillId="0" borderId="22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1" xfId="0" applyFont="1" applyBorder="1"/>
    <xf numFmtId="3" fontId="1" fillId="0" borderId="22" xfId="0" applyNumberFormat="1" applyFont="1" applyBorder="1"/>
    <xf numFmtId="164" fontId="1" fillId="0" borderId="23" xfId="2" applyNumberFormat="1" applyFont="1" applyBorder="1"/>
    <xf numFmtId="37" fontId="1" fillId="0" borderId="23" xfId="0" applyNumberFormat="1" applyFont="1" applyBorder="1"/>
    <xf numFmtId="0" fontId="1" fillId="0" borderId="1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1" fillId="0" borderId="23" xfId="2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37" fontId="1" fillId="0" borderId="24" xfId="0" applyNumberFormat="1" applyFont="1" applyBorder="1"/>
    <xf numFmtId="0" fontId="1" fillId="0" borderId="11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37" fontId="5" fillId="0" borderId="23" xfId="0" applyNumberFormat="1" applyFont="1" applyBorder="1"/>
    <xf numFmtId="37" fontId="1" fillId="0" borderId="0" xfId="0" applyNumberFormat="1" applyFont="1"/>
    <xf numFmtId="43" fontId="1" fillId="0" borderId="0" xfId="0" applyNumberFormat="1" applyFont="1"/>
    <xf numFmtId="0" fontId="1" fillId="0" borderId="8" xfId="0" applyFont="1" applyBorder="1"/>
    <xf numFmtId="0" fontId="1" fillId="0" borderId="2" xfId="0" applyFont="1" applyBorder="1"/>
    <xf numFmtId="3" fontId="1" fillId="0" borderId="25" xfId="0" applyNumberFormat="1" applyFont="1" applyBorder="1"/>
    <xf numFmtId="164" fontId="1" fillId="0" borderId="0" xfId="0" applyNumberFormat="1" applyFont="1"/>
    <xf numFmtId="0" fontId="1" fillId="0" borderId="9" xfId="0" applyFont="1" applyBorder="1"/>
    <xf numFmtId="166" fontId="5" fillId="0" borderId="0" xfId="0" applyNumberFormat="1" applyFont="1" applyAlignment="1">
      <alignment horizontal="centerContinuous"/>
    </xf>
    <xf numFmtId="166" fontId="1" fillId="0" borderId="0" xfId="0" applyNumberFormat="1" applyFont="1"/>
    <xf numFmtId="166" fontId="1" fillId="2" borderId="20" xfId="0" applyNumberFormat="1" applyFont="1" applyFill="1" applyBorder="1"/>
    <xf numFmtId="166" fontId="5" fillId="2" borderId="20" xfId="0" applyNumberFormat="1" applyFont="1" applyFill="1" applyBorder="1"/>
    <xf numFmtId="166" fontId="5" fillId="2" borderId="5" xfId="0" applyNumberFormat="1" applyFont="1" applyFill="1" applyBorder="1" applyAlignment="1">
      <alignment horizontal="center"/>
    </xf>
    <xf numFmtId="166" fontId="5" fillId="2" borderId="4" xfId="0" applyNumberFormat="1" applyFont="1" applyFill="1" applyBorder="1"/>
    <xf numFmtId="166" fontId="5" fillId="2" borderId="5" xfId="0" quotePrefix="1" applyNumberFormat="1" applyFont="1" applyFill="1" applyBorder="1" applyAlignment="1">
      <alignment horizontal="left"/>
    </xf>
    <xf numFmtId="166" fontId="5" fillId="2" borderId="5" xfId="0" applyNumberFormat="1" applyFont="1" applyFill="1" applyBorder="1"/>
    <xf numFmtId="166" fontId="5" fillId="2" borderId="7" xfId="0" applyNumberFormat="1" applyFont="1" applyFill="1" applyBorder="1"/>
    <xf numFmtId="166" fontId="5" fillId="2" borderId="2" xfId="0" applyNumberFormat="1" applyFont="1" applyFill="1" applyBorder="1" applyAlignment="1">
      <alignment horizontal="center"/>
    </xf>
    <xf numFmtId="166" fontId="5" fillId="2" borderId="10" xfId="0" applyNumberFormat="1" applyFont="1" applyFill="1" applyBorder="1" applyAlignment="1">
      <alignment horizontal="center"/>
    </xf>
    <xf numFmtId="166" fontId="5" fillId="2" borderId="8" xfId="0" applyNumberFormat="1" applyFont="1" applyFill="1" applyBorder="1"/>
    <xf numFmtId="166" fontId="5" fillId="2" borderId="2" xfId="0" applyNumberFormat="1" applyFont="1" applyFill="1" applyBorder="1"/>
    <xf numFmtId="166" fontId="5" fillId="2" borderId="4" xfId="0" quotePrefix="1" applyNumberFormat="1" applyFont="1" applyFill="1" applyBorder="1" applyAlignment="1">
      <alignment horizontal="left"/>
    </xf>
    <xf numFmtId="166" fontId="1" fillId="0" borderId="0" xfId="0" applyNumberFormat="1" applyFont="1" applyBorder="1"/>
    <xf numFmtId="166" fontId="1" fillId="0" borderId="12" xfId="0" applyNumberFormat="1" applyFont="1" applyBorder="1"/>
    <xf numFmtId="166" fontId="1" fillId="0" borderId="12" xfId="2" applyNumberFormat="1" applyFont="1" applyBorder="1"/>
    <xf numFmtId="166" fontId="1" fillId="0" borderId="2" xfId="0" applyNumberFormat="1" applyFont="1" applyBorder="1"/>
    <xf numFmtId="166" fontId="1" fillId="0" borderId="0" xfId="2" applyNumberFormat="1" applyFont="1" applyBorder="1"/>
    <xf numFmtId="166" fontId="1" fillId="0" borderId="9" xfId="2" applyNumberFormat="1" applyFont="1" applyBorder="1"/>
    <xf numFmtId="166" fontId="1" fillId="0" borderId="0" xfId="2" applyNumberFormat="1" applyFont="1"/>
    <xf numFmtId="166" fontId="1" fillId="0" borderId="0" xfId="0" applyNumberFormat="1" applyFont="1" applyAlignment="1">
      <alignment horizontal="center"/>
    </xf>
    <xf numFmtId="168" fontId="6" fillId="2" borderId="21" xfId="2" applyNumberFormat="1" applyFont="1" applyFill="1" applyBorder="1" applyAlignment="1">
      <alignment horizontal="center"/>
    </xf>
    <xf numFmtId="40" fontId="1" fillId="0" borderId="0" xfId="0" applyNumberFormat="1" applyFont="1" applyBorder="1"/>
    <xf numFmtId="40" fontId="1" fillId="0" borderId="0" xfId="2" applyNumberFormat="1" applyFont="1" applyBorder="1"/>
    <xf numFmtId="40" fontId="1" fillId="0" borderId="0" xfId="0" applyNumberFormat="1" applyFont="1"/>
    <xf numFmtId="40" fontId="5" fillId="0" borderId="0" xfId="0" applyNumberFormat="1" applyFont="1" applyBorder="1"/>
    <xf numFmtId="0" fontId="7" fillId="0" borderId="0" xfId="3" applyFont="1" applyFill="1" applyAlignment="1"/>
    <xf numFmtId="0" fontId="8" fillId="0" borderId="0" xfId="3" applyFont="1" applyFill="1"/>
    <xf numFmtId="0" fontId="8" fillId="0" borderId="0" xfId="3" applyFont="1" applyFill="1" applyAlignment="1">
      <alignment horizontal="center"/>
    </xf>
    <xf numFmtId="0" fontId="8" fillId="0" borderId="0" xfId="3" applyFont="1" applyFill="1" applyBorder="1"/>
    <xf numFmtId="164" fontId="8" fillId="0" borderId="0" xfId="2" applyNumberFormat="1" applyFont="1" applyBorder="1"/>
    <xf numFmtId="0" fontId="8" fillId="0" borderId="0" xfId="0" applyFont="1"/>
    <xf numFmtId="0" fontId="7" fillId="0" borderId="0" xfId="0" applyFont="1" applyFill="1" applyAlignment="1"/>
    <xf numFmtId="0" fontId="7" fillId="0" borderId="0" xfId="0" applyFont="1" applyAlignment="1"/>
    <xf numFmtId="0" fontId="7" fillId="0" borderId="0" xfId="3" applyFont="1" applyFill="1" applyBorder="1"/>
    <xf numFmtId="0" fontId="7" fillId="0" borderId="0" xfId="3" applyFont="1" applyFill="1"/>
    <xf numFmtId="164" fontId="7" fillId="0" borderId="0" xfId="2" applyNumberFormat="1" applyFont="1" applyBorder="1"/>
    <xf numFmtId="0" fontId="7" fillId="0" borderId="0" xfId="0" applyFont="1"/>
    <xf numFmtId="0" fontId="8" fillId="0" borderId="0" xfId="3" applyFont="1" applyFill="1" applyAlignment="1"/>
    <xf numFmtId="0" fontId="8" fillId="0" borderId="0" xfId="3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Font="1" applyAlignment="1"/>
    <xf numFmtId="0" fontId="8" fillId="0" borderId="0" xfId="0" applyFont="1" applyBorder="1" applyAlignment="1"/>
    <xf numFmtId="0" fontId="8" fillId="0" borderId="1" xfId="3" applyFont="1" applyFill="1" applyBorder="1"/>
    <xf numFmtId="0" fontId="8" fillId="0" borderId="1" xfId="3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/>
    <xf numFmtId="0" fontId="10" fillId="0" borderId="0" xfId="2" applyNumberFormat="1" applyFont="1" applyBorder="1"/>
    <xf numFmtId="0" fontId="10" fillId="0" borderId="0" xfId="2" applyNumberFormat="1" applyFont="1" applyBorder="1" applyAlignment="1">
      <alignment horizontal="center"/>
    </xf>
    <xf numFmtId="0" fontId="9" fillId="0" borderId="0" xfId="0" applyFont="1" applyFill="1" applyBorder="1" applyAlignment="1"/>
    <xf numFmtId="0" fontId="8" fillId="0" borderId="0" xfId="0" applyFont="1" applyFill="1" applyBorder="1"/>
    <xf numFmtId="43" fontId="8" fillId="0" borderId="0" xfId="2" applyFont="1" applyBorder="1"/>
    <xf numFmtId="0" fontId="7" fillId="0" borderId="0" xfId="0" applyFont="1" applyFill="1"/>
    <xf numFmtId="40" fontId="8" fillId="0" borderId="0" xfId="0" applyNumberFormat="1" applyFont="1"/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164" fontId="8" fillId="0" borderId="0" xfId="2" applyNumberFormat="1" applyFont="1"/>
    <xf numFmtId="164" fontId="8" fillId="0" borderId="0" xfId="0" applyNumberFormat="1" applyFont="1"/>
    <xf numFmtId="0" fontId="9" fillId="0" borderId="0" xfId="0" applyFont="1" applyFill="1" applyAlignment="1"/>
    <xf numFmtId="166" fontId="8" fillId="0" borderId="0" xfId="2" applyNumberFormat="1" applyFont="1" applyBorder="1"/>
    <xf numFmtId="0" fontId="7" fillId="0" borderId="0" xfId="0" applyFont="1" applyFill="1" applyBorder="1" applyAlignment="1"/>
    <xf numFmtId="0" fontId="7" fillId="0" borderId="0" xfId="0" applyFont="1" applyFill="1" applyAlignment="1">
      <alignment horizontal="left"/>
    </xf>
    <xf numFmtId="37" fontId="8" fillId="0" borderId="0" xfId="0" applyNumberFormat="1" applyFont="1"/>
    <xf numFmtId="37" fontId="8" fillId="0" borderId="0" xfId="2" applyNumberFormat="1" applyFont="1"/>
    <xf numFmtId="37" fontId="8" fillId="0" borderId="0" xfId="0" applyNumberFormat="1" applyFont="1" applyBorder="1"/>
    <xf numFmtId="0" fontId="7" fillId="0" borderId="0" xfId="0" applyFont="1" applyFill="1" applyAlignment="1">
      <alignment horizontal="left" indent="1"/>
    </xf>
    <xf numFmtId="0" fontId="11" fillId="0" borderId="0" xfId="0" applyFont="1" applyFill="1"/>
    <xf numFmtId="0" fontId="11" fillId="0" borderId="0" xfId="0" applyFont="1"/>
    <xf numFmtId="0" fontId="11" fillId="0" borderId="0" xfId="0" applyFont="1" applyBorder="1"/>
    <xf numFmtId="164" fontId="11" fillId="0" borderId="0" xfId="2" applyNumberFormat="1" applyFont="1" applyBorder="1"/>
    <xf numFmtId="0" fontId="8" fillId="0" borderId="0" xfId="3" applyFont="1" applyFill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centerContinuous"/>
    </xf>
    <xf numFmtId="0" fontId="8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39" fontId="8" fillId="0" borderId="0" xfId="0" applyNumberFormat="1" applyFont="1" applyFill="1"/>
    <xf numFmtId="164" fontId="7" fillId="0" borderId="0" xfId="0" applyNumberFormat="1" applyFont="1"/>
    <xf numFmtId="39" fontId="8" fillId="0" borderId="0" xfId="2" applyNumberFormat="1" applyFont="1" applyFill="1" applyBorder="1"/>
    <xf numFmtId="0" fontId="7" fillId="0" borderId="0" xfId="0" applyFont="1" applyAlignment="1">
      <alignment horizontal="left"/>
    </xf>
    <xf numFmtId="37" fontId="7" fillId="0" borderId="0" xfId="0" applyNumberFormat="1" applyFont="1"/>
    <xf numFmtId="1" fontId="8" fillId="0" borderId="0" xfId="0" applyNumberFormat="1" applyFont="1"/>
    <xf numFmtId="0" fontId="13" fillId="0" borderId="0" xfId="0" applyFont="1" applyFill="1" applyAlignment="1">
      <alignment horizontal="justify" vertical="top" wrapText="1"/>
    </xf>
    <xf numFmtId="0" fontId="7" fillId="0" borderId="0" xfId="0" applyFont="1" applyAlignment="1">
      <alignment horizontal="center"/>
    </xf>
    <xf numFmtId="1" fontId="7" fillId="0" borderId="0" xfId="0" applyNumberFormat="1" applyFont="1"/>
    <xf numFmtId="37" fontId="8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 indent="1"/>
    </xf>
    <xf numFmtId="39" fontId="8" fillId="0" borderId="27" xfId="2" applyNumberFormat="1" applyFont="1" applyFill="1" applyBorder="1"/>
    <xf numFmtId="1" fontId="14" fillId="0" borderId="0" xfId="2" applyNumberFormat="1" applyFont="1"/>
    <xf numFmtId="1" fontId="8" fillId="0" borderId="0" xfId="0" applyNumberFormat="1" applyFont="1" applyBorder="1"/>
    <xf numFmtId="37" fontId="8" fillId="0" borderId="27" xfId="2" applyNumberFormat="1" applyFont="1" applyFill="1" applyBorder="1"/>
    <xf numFmtId="39" fontId="8" fillId="0" borderId="26" xfId="2" applyNumberFormat="1" applyFont="1" applyFill="1" applyBorder="1"/>
    <xf numFmtId="1" fontId="8" fillId="0" borderId="0" xfId="2" applyNumberFormat="1" applyFont="1"/>
    <xf numFmtId="37" fontId="8" fillId="0" borderId="0" xfId="0" applyNumberFormat="1" applyFont="1" applyFill="1"/>
    <xf numFmtId="37" fontId="8" fillId="0" borderId="0" xfId="2" applyNumberFormat="1" applyFont="1" applyFill="1" applyBorder="1"/>
    <xf numFmtId="0" fontId="8" fillId="3" borderId="0" xfId="4" applyFont="1" applyFill="1"/>
    <xf numFmtId="37" fontId="8" fillId="0" borderId="0" xfId="3" applyNumberFormat="1" applyFont="1" applyFill="1" applyAlignment="1">
      <alignment horizontal="centerContinuous"/>
    </xf>
    <xf numFmtId="43" fontId="8" fillId="0" borderId="0" xfId="2" applyFont="1"/>
    <xf numFmtId="0" fontId="7" fillId="0" borderId="0" xfId="0" applyFont="1" applyBorder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37" fontId="8" fillId="0" borderId="0" xfId="2" applyNumberFormat="1" applyFont="1" applyBorder="1" applyAlignment="1">
      <alignment horizontal="right"/>
    </xf>
    <xf numFmtId="37" fontId="8" fillId="0" borderId="0" xfId="0" applyNumberFormat="1" applyFont="1" applyBorder="1" applyAlignment="1">
      <alignment horizontal="right"/>
    </xf>
    <xf numFmtId="39" fontId="8" fillId="0" borderId="0" xfId="2" applyNumberFormat="1" applyFont="1" applyBorder="1" applyAlignment="1">
      <alignment horizontal="right"/>
    </xf>
    <xf numFmtId="39" fontId="8" fillId="0" borderId="0" xfId="0" applyNumberFormat="1" applyFont="1" applyBorder="1" applyAlignment="1">
      <alignment horizontal="right"/>
    </xf>
    <xf numFmtId="39" fontId="8" fillId="0" borderId="0" xfId="0" applyNumberFormat="1" applyFont="1" applyBorder="1"/>
    <xf numFmtId="0" fontId="15" fillId="0" borderId="0" xfId="0" applyFont="1"/>
    <xf numFmtId="0" fontId="14" fillId="0" borderId="0" xfId="0" applyFont="1"/>
    <xf numFmtId="0" fontId="14" fillId="0" borderId="0" xfId="3" applyFont="1" applyFill="1" applyAlignment="1">
      <alignment horizontal="center"/>
    </xf>
    <xf numFmtId="0" fontId="14" fillId="0" borderId="1" xfId="3" applyFont="1" applyFill="1" applyBorder="1" applyAlignment="1">
      <alignment horizontal="center"/>
    </xf>
    <xf numFmtId="0" fontId="8" fillId="0" borderId="0" xfId="0" quotePrefix="1" applyFont="1" applyFill="1" applyAlignment="1">
      <alignment horizontal="left"/>
    </xf>
    <xf numFmtId="39" fontId="14" fillId="0" borderId="0" xfId="2" applyNumberFormat="1" applyFont="1" applyBorder="1"/>
    <xf numFmtId="39" fontId="8" fillId="0" borderId="0" xfId="0" applyNumberFormat="1" applyFont="1"/>
    <xf numFmtId="37" fontId="14" fillId="0" borderId="0" xfId="0" applyNumberFormat="1" applyFont="1"/>
    <xf numFmtId="43" fontId="14" fillId="0" borderId="0" xfId="0" applyNumberFormat="1" applyFont="1"/>
    <xf numFmtId="0" fontId="7" fillId="0" borderId="0" xfId="0" applyFont="1" applyAlignment="1">
      <alignment horizontal="left" wrapText="1"/>
    </xf>
    <xf numFmtId="40" fontId="14" fillId="0" borderId="0" xfId="0" applyNumberFormat="1" applyFont="1" applyFill="1"/>
    <xf numFmtId="40" fontId="14" fillId="0" borderId="0" xfId="0" applyNumberFormat="1" applyFont="1" applyBorder="1"/>
    <xf numFmtId="0" fontId="8" fillId="3" borderId="0" xfId="0" applyFont="1" applyFill="1"/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165" fontId="8" fillId="0" borderId="0" xfId="2" applyNumberFormat="1" applyFont="1" applyBorder="1" applyAlignment="1">
      <alignment horizontal="right"/>
    </xf>
    <xf numFmtId="165" fontId="7" fillId="0" borderId="0" xfId="0" applyNumberFormat="1" applyFont="1"/>
    <xf numFmtId="169" fontId="8" fillId="0" borderId="0" xfId="0" applyNumberFormat="1" applyFont="1"/>
    <xf numFmtId="0" fontId="8" fillId="0" borderId="0" xfId="3" applyFont="1" applyFill="1" applyBorder="1" applyAlignment="1">
      <alignment horizontal="centerContinuous"/>
    </xf>
    <xf numFmtId="37" fontId="8" fillId="0" borderId="0" xfId="3" applyNumberFormat="1" applyFont="1" applyFill="1" applyBorder="1" applyAlignment="1">
      <alignment horizontal="centerContinuous"/>
    </xf>
    <xf numFmtId="37" fontId="8" fillId="0" borderId="0" xfId="3" applyNumberFormat="1" applyFont="1" applyFill="1" applyBorder="1"/>
    <xf numFmtId="43" fontId="7" fillId="0" borderId="0" xfId="2" applyFont="1"/>
    <xf numFmtId="0" fontId="7" fillId="0" borderId="0" xfId="0" quotePrefix="1" applyFont="1"/>
    <xf numFmtId="167" fontId="8" fillId="0" borderId="0" xfId="0" applyNumberFormat="1" applyFont="1" applyAlignment="1"/>
    <xf numFmtId="167" fontId="8" fillId="0" borderId="0" xfId="2" applyNumberFormat="1" applyFont="1" applyAlignment="1"/>
    <xf numFmtId="164" fontId="8" fillId="0" borderId="2" xfId="2" applyNumberFormat="1" applyFont="1" applyBorder="1"/>
    <xf numFmtId="164" fontId="8" fillId="0" borderId="3" xfId="2" applyNumberFormat="1" applyFont="1" applyBorder="1"/>
    <xf numFmtId="164" fontId="7" fillId="0" borderId="0" xfId="2" applyNumberFormat="1" applyFont="1"/>
    <xf numFmtId="37" fontId="8" fillId="0" borderId="0" xfId="0" applyNumberFormat="1" applyFont="1" applyAlignment="1"/>
    <xf numFmtId="37" fontId="8" fillId="0" borderId="2" xfId="2" applyNumberFormat="1" applyFont="1" applyBorder="1" applyAlignment="1"/>
    <xf numFmtId="37" fontId="8" fillId="0" borderId="0" xfId="2" applyNumberFormat="1" applyFont="1" applyFill="1" applyAlignment="1"/>
    <xf numFmtId="37" fontId="8" fillId="0" borderId="0" xfId="2" applyNumberFormat="1" applyFont="1" applyAlignment="1"/>
    <xf numFmtId="37" fontId="8" fillId="0" borderId="0" xfId="2" applyNumberFormat="1" applyFont="1" applyBorder="1" applyAlignment="1"/>
    <xf numFmtId="37" fontId="8" fillId="0" borderId="3" xfId="2" applyNumberFormat="1" applyFont="1" applyFill="1" applyBorder="1" applyAlignment="1"/>
    <xf numFmtId="37" fontId="8" fillId="0" borderId="0" xfId="2" applyNumberFormat="1" applyFont="1" applyFill="1" applyBorder="1" applyAlignment="1"/>
    <xf numFmtId="49" fontId="11" fillId="3" borderId="0" xfId="3" applyNumberFormat="1" applyFont="1" applyFill="1" applyAlignment="1">
      <alignment horizontal="center"/>
    </xf>
    <xf numFmtId="0" fontId="11" fillId="0" borderId="0" xfId="0" applyFont="1" applyFill="1" applyAlignment="1">
      <alignment horizontal="left"/>
    </xf>
    <xf numFmtId="43" fontId="8" fillId="0" borderId="0" xfId="2" applyFont="1" applyBorder="1" applyAlignment="1">
      <alignment horizontal="left"/>
    </xf>
    <xf numFmtId="43" fontId="8" fillId="0" borderId="0" xfId="2" applyFont="1" applyAlignment="1">
      <alignment horizontal="left"/>
    </xf>
    <xf numFmtId="38" fontId="8" fillId="0" borderId="2" xfId="2" applyNumberFormat="1" applyFont="1" applyBorder="1"/>
    <xf numFmtId="38" fontId="8" fillId="0" borderId="0" xfId="0" applyNumberFormat="1" applyFont="1"/>
    <xf numFmtId="38" fontId="8" fillId="0" borderId="0" xfId="2" applyNumberFormat="1" applyFont="1"/>
    <xf numFmtId="38" fontId="8" fillId="0" borderId="0" xfId="2" applyNumberFormat="1" applyFont="1" applyBorder="1"/>
    <xf numFmtId="38" fontId="8" fillId="0" borderId="0" xfId="0" applyNumberFormat="1" applyFont="1" applyBorder="1"/>
    <xf numFmtId="38" fontId="8" fillId="0" borderId="0" xfId="2" applyNumberFormat="1" applyFont="1" applyFill="1"/>
    <xf numFmtId="38" fontId="8" fillId="0" borderId="3" xfId="2" applyNumberFormat="1" applyFont="1" applyBorder="1"/>
    <xf numFmtId="38" fontId="8" fillId="0" borderId="2" xfId="0" applyNumberFormat="1" applyFont="1" applyBorder="1"/>
    <xf numFmtId="38" fontId="8" fillId="0" borderId="2" xfId="2" applyNumberFormat="1" applyFont="1" applyFill="1" applyBorder="1"/>
    <xf numFmtId="38" fontId="8" fillId="0" borderId="0" xfId="0" applyNumberFormat="1" applyFont="1" applyFill="1" applyBorder="1"/>
    <xf numFmtId="38" fontId="8" fillId="0" borderId="27" xfId="2" applyNumberFormat="1" applyFont="1" applyBorder="1"/>
    <xf numFmtId="37" fontId="8" fillId="0" borderId="2" xfId="2" applyNumberFormat="1" applyFont="1" applyFill="1" applyBorder="1"/>
    <xf numFmtId="37" fontId="8" fillId="0" borderId="0" xfId="0" applyNumberFormat="1" applyFont="1" applyFill="1" applyBorder="1"/>
    <xf numFmtId="37" fontId="8" fillId="0" borderId="2" xfId="0" applyNumberFormat="1" applyFont="1" applyFill="1" applyBorder="1"/>
    <xf numFmtId="37" fontId="7" fillId="0" borderId="0" xfId="0" applyNumberFormat="1" applyFont="1" applyFill="1" applyBorder="1"/>
    <xf numFmtId="37" fontId="7" fillId="0" borderId="0" xfId="0" applyNumberFormat="1" applyFont="1" applyBorder="1"/>
    <xf numFmtId="37" fontId="8" fillId="0" borderId="3" xfId="2" applyNumberFormat="1" applyFont="1" applyFill="1" applyBorder="1"/>
    <xf numFmtId="164" fontId="8" fillId="0" borderId="0" xfId="0" applyNumberFormat="1" applyFont="1" applyBorder="1" applyAlignment="1">
      <alignment horizontal="right"/>
    </xf>
    <xf numFmtId="37" fontId="14" fillId="0" borderId="0" xfId="0" applyNumberFormat="1" applyFont="1" applyBorder="1"/>
    <xf numFmtId="37" fontId="8" fillId="0" borderId="0" xfId="2" applyNumberFormat="1" applyFont="1" applyFill="1"/>
    <xf numFmtId="37" fontId="8" fillId="0" borderId="5" xfId="2" applyNumberFormat="1" applyFont="1" applyFill="1" applyBorder="1"/>
    <xf numFmtId="37" fontId="14" fillId="0" borderId="0" xfId="2" applyNumberFormat="1" applyFont="1" applyBorder="1"/>
    <xf numFmtId="37" fontId="14" fillId="0" borderId="0" xfId="2" applyNumberFormat="1" applyFont="1" applyFill="1" applyBorder="1"/>
    <xf numFmtId="37" fontId="8" fillId="0" borderId="0" xfId="2" applyNumberFormat="1" applyFont="1" applyBorder="1"/>
    <xf numFmtId="37" fontId="8" fillId="0" borderId="0" xfId="2" applyNumberFormat="1" applyFont="1" applyFill="1" applyAlignment="1">
      <alignment horizontal="right"/>
    </xf>
    <xf numFmtId="170" fontId="8" fillId="0" borderId="0" xfId="2" applyNumberFormat="1" applyFont="1" applyBorder="1"/>
    <xf numFmtId="170" fontId="8" fillId="0" borderId="0" xfId="0" applyNumberFormat="1" applyFont="1"/>
    <xf numFmtId="170" fontId="8" fillId="0" borderId="0" xfId="2" applyNumberFormat="1" applyFont="1"/>
    <xf numFmtId="170" fontId="8" fillId="0" borderId="3" xfId="2" applyNumberFormat="1" applyFont="1" applyBorder="1"/>
    <xf numFmtId="170" fontId="7" fillId="0" borderId="0" xfId="2" applyNumberFormat="1" applyFont="1" applyBorder="1"/>
    <xf numFmtId="170" fontId="7" fillId="0" borderId="0" xfId="2" applyNumberFormat="1" applyFont="1"/>
    <xf numFmtId="170" fontId="8" fillId="0" borderId="2" xfId="2" applyNumberFormat="1" applyFont="1" applyBorder="1"/>
    <xf numFmtId="171" fontId="8" fillId="0" borderId="2" xfId="2" applyNumberFormat="1" applyFont="1" applyFill="1" applyBorder="1" applyAlignment="1"/>
    <xf numFmtId="171" fontId="8" fillId="0" borderId="0" xfId="0" applyNumberFormat="1" applyFont="1" applyAlignment="1"/>
    <xf numFmtId="171" fontId="8" fillId="0" borderId="0" xfId="2" applyNumberFormat="1" applyFont="1" applyAlignment="1"/>
    <xf numFmtId="171" fontId="8" fillId="0" borderId="2" xfId="2" applyNumberFormat="1" applyFont="1" applyBorder="1" applyAlignment="1"/>
    <xf numFmtId="171" fontId="8" fillId="0" borderId="0" xfId="2" applyNumberFormat="1" applyFont="1" applyBorder="1" applyAlignment="1"/>
    <xf numFmtId="171" fontId="8" fillId="0" borderId="3" xfId="2" applyNumberFormat="1" applyFont="1" applyFill="1" applyBorder="1" applyAlignment="1"/>
    <xf numFmtId="171" fontId="7" fillId="0" borderId="0" xfId="2" applyNumberFormat="1" applyFont="1" applyAlignment="1"/>
    <xf numFmtId="171" fontId="7" fillId="0" borderId="0" xfId="0" applyNumberFormat="1" applyFont="1" applyAlignment="1"/>
    <xf numFmtId="171" fontId="8" fillId="0" borderId="0" xfId="2" applyNumberFormat="1" applyFont="1" applyFill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5" fillId="2" borderId="7" xfId="0" applyNumberFormat="1" applyFont="1" applyFill="1" applyBorder="1" applyAlignment="1">
      <alignment horizontal="center"/>
    </xf>
    <xf numFmtId="37" fontId="8" fillId="0" borderId="3" xfId="0" applyNumberFormat="1" applyFont="1" applyFill="1" applyBorder="1"/>
    <xf numFmtId="170" fontId="1" fillId="0" borderId="22" xfId="0" applyNumberFormat="1" applyFont="1" applyBorder="1"/>
    <xf numFmtId="170" fontId="1" fillId="0" borderId="0" xfId="0" applyNumberFormat="1" applyFont="1" applyBorder="1"/>
    <xf numFmtId="170" fontId="1" fillId="0" borderId="13" xfId="0" applyNumberFormat="1" applyFont="1" applyBorder="1"/>
    <xf numFmtId="170" fontId="1" fillId="0" borderId="11" xfId="0" applyNumberFormat="1" applyFont="1" applyBorder="1"/>
    <xf numFmtId="170" fontId="1" fillId="0" borderId="23" xfId="2" applyNumberFormat="1" applyFont="1" applyBorder="1"/>
    <xf numFmtId="170" fontId="1" fillId="0" borderId="11" xfId="0" applyNumberFormat="1" applyFont="1" applyFill="1" applyBorder="1"/>
    <xf numFmtId="170" fontId="1" fillId="0" borderId="0" xfId="0" applyNumberFormat="1" applyFont="1" applyFill="1" applyBorder="1"/>
    <xf numFmtId="170" fontId="1" fillId="0" borderId="13" xfId="2" applyNumberFormat="1" applyFont="1" applyBorder="1"/>
    <xf numFmtId="170" fontId="1" fillId="0" borderId="11" xfId="2" applyNumberFormat="1" applyFont="1" applyFill="1" applyBorder="1"/>
    <xf numFmtId="170" fontId="1" fillId="0" borderId="23" xfId="2" applyNumberFormat="1" applyFont="1" applyBorder="1" applyAlignment="1">
      <alignment horizontal="right"/>
    </xf>
    <xf numFmtId="170" fontId="1" fillId="0" borderId="11" xfId="2" applyNumberFormat="1" applyFont="1" applyBorder="1"/>
    <xf numFmtId="170" fontId="1" fillId="0" borderId="23" xfId="0" applyNumberFormat="1" applyFont="1" applyBorder="1"/>
    <xf numFmtId="170" fontId="1" fillId="0" borderId="0" xfId="0" applyNumberFormat="1" applyFont="1" applyFill="1"/>
    <xf numFmtId="170" fontId="1" fillId="0" borderId="8" xfId="2" applyNumberFormat="1" applyFont="1" applyFill="1" applyBorder="1"/>
    <xf numFmtId="170" fontId="1" fillId="0" borderId="8" xfId="0" applyNumberFormat="1" applyFont="1" applyFill="1" applyBorder="1"/>
    <xf numFmtId="170" fontId="1" fillId="0" borderId="24" xfId="0" applyNumberFormat="1" applyFont="1" applyBorder="1"/>
    <xf numFmtId="170" fontId="1" fillId="0" borderId="3" xfId="0" applyNumberFormat="1" applyFont="1" applyBorder="1"/>
    <xf numFmtId="170" fontId="1" fillId="0" borderId="15" xfId="0" applyNumberFormat="1" applyFont="1" applyBorder="1"/>
    <xf numFmtId="170" fontId="1" fillId="0" borderId="14" xfId="0" applyNumberFormat="1" applyFont="1" applyFill="1" applyBorder="1"/>
    <xf numFmtId="170" fontId="1" fillId="0" borderId="3" xfId="0" applyNumberFormat="1" applyFont="1" applyFill="1" applyBorder="1"/>
    <xf numFmtId="170" fontId="1" fillId="0" borderId="0" xfId="2" applyNumberFormat="1" applyFont="1" applyFill="1" applyBorder="1"/>
    <xf numFmtId="170" fontId="5" fillId="0" borderId="23" xfId="0" applyNumberFormat="1" applyFont="1" applyBorder="1"/>
    <xf numFmtId="170" fontId="5" fillId="0" borderId="11" xfId="2" applyNumberFormat="1" applyFont="1" applyBorder="1"/>
    <xf numFmtId="170" fontId="1" fillId="0" borderId="14" xfId="0" applyNumberFormat="1" applyFont="1" applyBorder="1"/>
    <xf numFmtId="170" fontId="1" fillId="0" borderId="25" xfId="0" applyNumberFormat="1" applyFont="1" applyBorder="1"/>
    <xf numFmtId="170" fontId="1" fillId="0" borderId="2" xfId="0" applyNumberFormat="1" applyFont="1" applyBorder="1"/>
    <xf numFmtId="170" fontId="1" fillId="0" borderId="8" xfId="0" applyNumberFormat="1" applyFont="1" applyBorder="1"/>
    <xf numFmtId="170" fontId="1" fillId="0" borderId="2" xfId="0" applyNumberFormat="1" applyFont="1" applyFill="1" applyBorder="1"/>
    <xf numFmtId="170" fontId="1" fillId="0" borderId="10" xfId="0" applyNumberFormat="1" applyFont="1" applyBorder="1"/>
    <xf numFmtId="38" fontId="1" fillId="2" borderId="17" xfId="2" applyNumberFormat="1" applyFont="1" applyFill="1" applyBorder="1"/>
    <xf numFmtId="38" fontId="1" fillId="0" borderId="18" xfId="2" applyNumberFormat="1" applyFont="1" applyBorder="1"/>
    <xf numFmtId="38" fontId="1" fillId="2" borderId="18" xfId="2" applyNumberFormat="1" applyFont="1" applyFill="1" applyBorder="1"/>
    <xf numFmtId="38" fontId="1" fillId="0" borderId="19" xfId="2" applyNumberFormat="1" applyFont="1" applyBorder="1"/>
    <xf numFmtId="38" fontId="1" fillId="0" borderId="11" xfId="2" applyNumberFormat="1" applyFont="1" applyFill="1" applyBorder="1"/>
    <xf numFmtId="38" fontId="1" fillId="0" borderId="0" xfId="2" applyNumberFormat="1" applyFont="1" applyFill="1" applyBorder="1"/>
    <xf numFmtId="38" fontId="1" fillId="0" borderId="8" xfId="0" applyNumberFormat="1" applyFont="1" applyFill="1" applyBorder="1"/>
    <xf numFmtId="38" fontId="1" fillId="0" borderId="2" xfId="0" applyNumberFormat="1" applyFont="1" applyFill="1" applyBorder="1"/>
    <xf numFmtId="38" fontId="1" fillId="0" borderId="28" xfId="2" applyNumberFormat="1" applyFont="1" applyFill="1" applyBorder="1"/>
    <xf numFmtId="38" fontId="1" fillId="0" borderId="16" xfId="2" applyNumberFormat="1" applyFont="1" applyFill="1" applyBorder="1"/>
    <xf numFmtId="38" fontId="1" fillId="0" borderId="13" xfId="2" applyNumberFormat="1" applyFont="1" applyFill="1" applyBorder="1"/>
    <xf numFmtId="170" fontId="1" fillId="0" borderId="15" xfId="0" applyNumberFormat="1" applyFont="1" applyFill="1" applyBorder="1"/>
    <xf numFmtId="170" fontId="1" fillId="0" borderId="36" xfId="0" applyNumberFormat="1" applyFont="1" applyBorder="1"/>
    <xf numFmtId="38" fontId="1" fillId="0" borderId="20" xfId="2" applyNumberFormat="1" applyFont="1" applyFill="1" applyBorder="1"/>
    <xf numFmtId="38" fontId="1" fillId="0" borderId="10" xfId="0" applyNumberFormat="1" applyFont="1" applyFill="1" applyBorder="1"/>
    <xf numFmtId="38" fontId="1" fillId="0" borderId="8" xfId="2" applyNumberFormat="1" applyFont="1" applyFill="1" applyBorder="1"/>
    <xf numFmtId="38" fontId="1" fillId="0" borderId="15" xfId="2" applyNumberFormat="1" applyFont="1" applyFill="1" applyBorder="1"/>
    <xf numFmtId="38" fontId="1" fillId="0" borderId="3" xfId="2" applyNumberFormat="1" applyFont="1" applyFill="1" applyBorder="1"/>
    <xf numFmtId="38" fontId="1" fillId="0" borderId="10" xfId="2" applyNumberFormat="1" applyFont="1" applyFill="1" applyBorder="1"/>
    <xf numFmtId="38" fontId="1" fillId="0" borderId="2" xfId="2" applyNumberFormat="1" applyFont="1" applyFill="1" applyBorder="1"/>
    <xf numFmtId="38" fontId="1" fillId="0" borderId="35" xfId="2" applyNumberFormat="1" applyFont="1" applyFill="1" applyBorder="1"/>
    <xf numFmtId="38" fontId="1" fillId="0" borderId="29" xfId="2" applyNumberFormat="1" applyFont="1" applyFill="1" applyBorder="1"/>
    <xf numFmtId="38" fontId="1" fillId="0" borderId="14" xfId="2" applyNumberFormat="1" applyFont="1" applyFill="1" applyBorder="1"/>
    <xf numFmtId="40" fontId="5" fillId="0" borderId="0" xfId="0" applyNumberFormat="1" applyFont="1"/>
    <xf numFmtId="0" fontId="8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Fill="1"/>
    <xf numFmtId="0" fontId="16" fillId="0" borderId="0" xfId="0" quotePrefix="1" applyFont="1" applyFill="1" applyAlignment="1">
      <alignment horizontal="left" wrapText="1"/>
    </xf>
    <xf numFmtId="0" fontId="7" fillId="0" borderId="0" xfId="0" applyFont="1" applyAlignment="1">
      <alignment horizontal="left"/>
    </xf>
    <xf numFmtId="0" fontId="8" fillId="3" borderId="0" xfId="3" applyFont="1" applyFill="1" applyBorder="1" applyAlignment="1"/>
    <xf numFmtId="49" fontId="8" fillId="3" borderId="0" xfId="3" applyNumberFormat="1" applyFont="1" applyFill="1" applyBorder="1" applyAlignment="1">
      <alignment horizontal="center"/>
    </xf>
    <xf numFmtId="0" fontId="8" fillId="3" borderId="0" xfId="3" applyFont="1" applyFill="1" applyBorder="1"/>
    <xf numFmtId="40" fontId="8" fillId="3" borderId="0" xfId="3" applyNumberFormat="1" applyFont="1" applyFill="1" applyBorder="1"/>
    <xf numFmtId="172" fontId="8" fillId="3" borderId="0" xfId="5" applyFont="1" applyFill="1"/>
    <xf numFmtId="0" fontId="11" fillId="3" borderId="0" xfId="3" applyFont="1" applyFill="1" applyAlignment="1"/>
    <xf numFmtId="49" fontId="8" fillId="3" borderId="0" xfId="3" applyNumberFormat="1" applyFont="1" applyFill="1" applyAlignment="1">
      <alignment horizontal="center"/>
    </xf>
    <xf numFmtId="0" fontId="8" fillId="3" borderId="0" xfId="3" applyFont="1" applyFill="1"/>
    <xf numFmtId="40" fontId="8" fillId="3" borderId="0" xfId="3" applyNumberFormat="1" applyFont="1" applyFill="1"/>
    <xf numFmtId="0" fontId="7" fillId="3" borderId="0" xfId="0" applyFont="1" applyFill="1"/>
    <xf numFmtId="37" fontId="7" fillId="3" borderId="0" xfId="0" applyNumberFormat="1" applyFont="1" applyFill="1" applyAlignment="1" applyProtection="1"/>
    <xf numFmtId="49" fontId="7" fillId="3" borderId="0" xfId="0" applyNumberFormat="1" applyFont="1" applyFill="1" applyAlignment="1" applyProtection="1">
      <alignment horizontal="center"/>
    </xf>
    <xf numFmtId="37" fontId="7" fillId="3" borderId="0" xfId="0" applyNumberFormat="1" applyFont="1" applyFill="1" applyAlignment="1" applyProtection="1">
      <alignment horizontal="center"/>
    </xf>
    <xf numFmtId="40" fontId="19" fillId="3" borderId="0" xfId="0" applyNumberFormat="1" applyFont="1" applyFill="1" applyAlignment="1" applyProtection="1">
      <alignment horizontal="center"/>
    </xf>
    <xf numFmtId="40" fontId="19" fillId="3" borderId="0" xfId="0" applyNumberFormat="1" applyFont="1" applyFill="1" applyProtection="1"/>
    <xf numFmtId="40" fontId="7" fillId="3" borderId="0" xfId="0" applyNumberFormat="1" applyFont="1" applyFill="1"/>
    <xf numFmtId="0" fontId="7" fillId="3" borderId="0" xfId="4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49" fontId="19" fillId="3" borderId="0" xfId="3" applyNumberFormat="1" applyFont="1" applyFill="1"/>
    <xf numFmtId="37" fontId="19" fillId="3" borderId="0" xfId="0" applyNumberFormat="1" applyFont="1" applyFill="1" applyAlignment="1" applyProtection="1">
      <alignment horizontal="center"/>
    </xf>
    <xf numFmtId="49" fontId="19" fillId="3" borderId="0" xfId="3" applyNumberFormat="1" applyFont="1" applyFill="1" applyAlignment="1">
      <alignment horizontal="center"/>
    </xf>
    <xf numFmtId="37" fontId="7" fillId="3" borderId="0" xfId="0" applyNumberFormat="1" applyFont="1" applyFill="1" applyProtection="1"/>
    <xf numFmtId="0" fontId="8" fillId="3" borderId="1" xfId="3" applyFont="1" applyFill="1" applyBorder="1"/>
    <xf numFmtId="0" fontId="8" fillId="3" borderId="1" xfId="3" applyFont="1" applyFill="1" applyBorder="1" applyAlignment="1">
      <alignment horizontal="center"/>
    </xf>
    <xf numFmtId="3" fontId="8" fillId="3" borderId="1" xfId="3" applyNumberFormat="1" applyFont="1" applyFill="1" applyBorder="1"/>
    <xf numFmtId="0" fontId="11" fillId="3" borderId="0" xfId="0" applyFont="1" applyFill="1"/>
    <xf numFmtId="0" fontId="7" fillId="3" borderId="0" xfId="0" applyFont="1" applyFill="1" applyAlignment="1">
      <alignment horizontal="center"/>
    </xf>
    <xf numFmtId="3" fontId="8" fillId="3" borderId="0" xfId="0" applyNumberFormat="1" applyFont="1" applyFill="1"/>
    <xf numFmtId="0" fontId="7" fillId="3" borderId="0" xfId="6" applyFont="1" applyFill="1"/>
    <xf numFmtId="40" fontId="8" fillId="3" borderId="0" xfId="0" applyNumberFormat="1" applyFont="1" applyFill="1"/>
    <xf numFmtId="0" fontId="8" fillId="3" borderId="0" xfId="0" applyFont="1" applyFill="1" applyBorder="1"/>
    <xf numFmtId="0" fontId="7" fillId="3" borderId="0" xfId="0" applyFont="1" applyFill="1" applyAlignment="1">
      <alignment horizontal="left"/>
    </xf>
    <xf numFmtId="0" fontId="7" fillId="3" borderId="0" xfId="0" applyFont="1" applyFill="1" applyAlignment="1"/>
    <xf numFmtId="0" fontId="8" fillId="5" borderId="0" xfId="0" applyFont="1" applyFill="1"/>
    <xf numFmtId="37" fontId="14" fillId="5" borderId="0" xfId="0" applyNumberFormat="1" applyFont="1" applyFill="1"/>
    <xf numFmtId="37" fontId="7" fillId="5" borderId="0" xfId="0" applyNumberFormat="1" applyFont="1" applyFill="1" applyAlignment="1" applyProtection="1"/>
    <xf numFmtId="0" fontId="7" fillId="5" borderId="0" xfId="6" applyFont="1" applyFill="1"/>
    <xf numFmtId="0" fontId="7" fillId="5" borderId="0" xfId="0" applyFont="1" applyFill="1"/>
    <xf numFmtId="37" fontId="8" fillId="5" borderId="0" xfId="0" applyNumberFormat="1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/>
    <xf numFmtId="37" fontId="8" fillId="3" borderId="0" xfId="0" applyNumberFormat="1" applyFont="1" applyFill="1"/>
    <xf numFmtId="37" fontId="8" fillId="3" borderId="0" xfId="2" applyNumberFormat="1" applyFont="1" applyFill="1"/>
    <xf numFmtId="37" fontId="8" fillId="3" borderId="0" xfId="0" applyNumberFormat="1" applyFont="1" applyFill="1" applyBorder="1"/>
    <xf numFmtId="164" fontId="8" fillId="3" borderId="0" xfId="2" applyNumberFormat="1" applyFont="1" applyFill="1"/>
    <xf numFmtId="0" fontId="8" fillId="3" borderId="0" xfId="0" applyFont="1" applyFill="1" applyAlignment="1">
      <alignment horizontal="center"/>
    </xf>
    <xf numFmtId="37" fontId="8" fillId="3" borderId="0" xfId="2" applyNumberFormat="1" applyFont="1" applyFill="1" applyAlignment="1"/>
    <xf numFmtId="37" fontId="8" fillId="5" borderId="0" xfId="0" applyNumberFormat="1" applyFont="1" applyFill="1" applyAlignment="1"/>
    <xf numFmtId="0" fontId="11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40" fontId="1" fillId="0" borderId="30" xfId="0" applyNumberFormat="1" applyFont="1" applyBorder="1" applyAlignment="1">
      <alignment horizontal="justify"/>
    </xf>
    <xf numFmtId="4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center"/>
    </xf>
    <xf numFmtId="166" fontId="5" fillId="2" borderId="6" xfId="0" applyNumberFormat="1" applyFont="1" applyFill="1" applyBorder="1" applyAlignment="1">
      <alignment horizontal="center"/>
    </xf>
    <xf numFmtId="166" fontId="5" fillId="2" borderId="7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40" fontId="1" fillId="2" borderId="31" xfId="0" applyNumberFormat="1" applyFont="1" applyFill="1" applyBorder="1" applyAlignment="1">
      <alignment horizontal="justify"/>
    </xf>
    <xf numFmtId="40" fontId="1" fillId="2" borderId="32" xfId="0" applyNumberFormat="1" applyFont="1" applyFill="1" applyBorder="1" applyAlignment="1">
      <alignment horizontal="justify"/>
    </xf>
    <xf numFmtId="40" fontId="1" fillId="0" borderId="33" xfId="0" applyNumberFormat="1" applyFont="1" applyBorder="1" applyAlignment="1">
      <alignment horizontal="justify"/>
    </xf>
    <xf numFmtId="40" fontId="1" fillId="0" borderId="34" xfId="0" applyNumberFormat="1" applyFont="1" applyBorder="1" applyAlignment="1">
      <alignment horizontal="justify"/>
    </xf>
  </cellXfs>
  <cellStyles count="7">
    <cellStyle name="=C:\WINNT\SYSTEM32\COMMAND.COM" xfId="1"/>
    <cellStyle name="Comma" xfId="2" builtinId="3"/>
    <cellStyle name="Normal" xfId="0" builtinId="0"/>
    <cellStyle name="Normal 2" xfId="5"/>
    <cellStyle name="Normal_Bal, Utl, Fluj y anex" xfId="3"/>
    <cellStyle name="Normal_Cartera 2005" xfId="4"/>
    <cellStyle name="Normal_Hoja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66675</xdr:rowOff>
    </xdr:from>
    <xdr:to>
      <xdr:col>0</xdr:col>
      <xdr:colOff>2933700</xdr:colOff>
      <xdr:row>3</xdr:row>
      <xdr:rowOff>142875</xdr:rowOff>
    </xdr:to>
    <xdr:pic>
      <xdr:nvPicPr>
        <xdr:cNvPr id="9295" name="Picture 1" descr="VALORES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2533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5</xdr:row>
      <xdr:rowOff>152400</xdr:rowOff>
    </xdr:from>
    <xdr:to>
      <xdr:col>12</xdr:col>
      <xdr:colOff>447675</xdr:colOff>
      <xdr:row>5</xdr:row>
      <xdr:rowOff>152400</xdr:rowOff>
    </xdr:to>
    <xdr:sp macro="" textlink="">
      <xdr:nvSpPr>
        <xdr:cNvPr id="9296" name="Line 2"/>
        <xdr:cNvSpPr>
          <a:spLocks noChangeShapeType="1"/>
        </xdr:cNvSpPr>
      </xdr:nvSpPr>
      <xdr:spPr bwMode="auto">
        <a:xfrm>
          <a:off x="257175" y="962025"/>
          <a:ext cx="11582400" cy="0"/>
        </a:xfrm>
        <a:prstGeom prst="line">
          <a:avLst/>
        </a:prstGeom>
        <a:noFill/>
        <a:ln w="38100">
          <a:solidFill>
            <a:srgbClr val="FFCC00"/>
          </a:solidFill>
          <a:prstDash val="lgDashDot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showGridLines="0" tabSelected="1" zoomScaleNormal="100" workbookViewId="0">
      <selection activeCell="K10" sqref="K10"/>
    </sheetView>
  </sheetViews>
  <sheetFormatPr defaultColWidth="11.5703125" defaultRowHeight="15" customHeight="1"/>
  <cols>
    <col min="1" max="1" width="3.28515625" style="66" customWidth="1"/>
    <col min="2" max="2" width="76.5703125" style="81" customWidth="1"/>
    <col min="3" max="3" width="7.140625" style="81" customWidth="1"/>
    <col min="4" max="4" width="8.5703125" style="66" customWidth="1"/>
    <col min="5" max="5" width="9.140625" style="66" customWidth="1"/>
    <col min="6" max="6" width="7" style="66" customWidth="1"/>
    <col min="7" max="7" width="13.42578125" style="66" customWidth="1"/>
    <col min="8" max="8" width="3.5703125" style="85" customWidth="1"/>
    <col min="9" max="9" width="10.5703125" style="66" customWidth="1"/>
    <col min="10" max="10" width="10.85546875" style="65" customWidth="1"/>
    <col min="11" max="11" width="12.7109375" style="65" customWidth="1"/>
    <col min="12" max="12" width="9.42578125" style="66" bestFit="1" customWidth="1"/>
    <col min="13" max="16384" width="11.5703125" style="66"/>
  </cols>
  <sheetData>
    <row r="1" spans="2:12" ht="15" customHeight="1">
      <c r="B1" s="61" t="s">
        <v>182</v>
      </c>
      <c r="C1" s="62"/>
      <c r="D1" s="62"/>
      <c r="E1" s="62"/>
      <c r="F1" s="63"/>
      <c r="G1" s="62"/>
      <c r="H1" s="64"/>
      <c r="I1" s="62"/>
    </row>
    <row r="2" spans="2:12" ht="15" customHeight="1">
      <c r="B2" s="67" t="s">
        <v>221</v>
      </c>
      <c r="C2" s="62"/>
      <c r="D2" s="62"/>
      <c r="E2" s="62"/>
      <c r="F2" s="63"/>
      <c r="G2" s="62"/>
      <c r="H2" s="64"/>
      <c r="I2" s="62"/>
    </row>
    <row r="3" spans="2:12" s="72" customFormat="1" ht="15" customHeight="1">
      <c r="B3" s="67" t="s">
        <v>220</v>
      </c>
      <c r="C3" s="68"/>
      <c r="D3" s="68"/>
      <c r="E3" s="68"/>
      <c r="F3" s="68"/>
      <c r="G3" s="68"/>
      <c r="H3" s="69"/>
      <c r="I3" s="70"/>
      <c r="J3" s="71"/>
      <c r="K3" s="71"/>
    </row>
    <row r="4" spans="2:12" ht="15" customHeight="1">
      <c r="B4" s="73" t="s">
        <v>195</v>
      </c>
      <c r="C4" s="62"/>
      <c r="D4" s="62"/>
      <c r="E4" s="62"/>
      <c r="F4" s="63"/>
      <c r="G4" s="62"/>
      <c r="H4" s="64"/>
      <c r="I4" s="62"/>
    </row>
    <row r="5" spans="2:12" ht="4.7" customHeight="1">
      <c r="B5" s="73"/>
      <c r="C5" s="62"/>
      <c r="D5" s="62"/>
      <c r="E5" s="62"/>
      <c r="F5" s="63"/>
      <c r="G5" s="62"/>
      <c r="H5" s="64"/>
      <c r="I5" s="62"/>
    </row>
    <row r="6" spans="2:12" ht="15" customHeight="1">
      <c r="B6" s="61" t="s">
        <v>136</v>
      </c>
      <c r="C6" s="62"/>
      <c r="D6" s="62"/>
      <c r="E6" s="62"/>
      <c r="F6" s="63"/>
      <c r="G6" s="62"/>
      <c r="H6" s="64"/>
      <c r="I6" s="62"/>
    </row>
    <row r="7" spans="2:12" ht="5.25" customHeight="1">
      <c r="B7" s="73"/>
      <c r="C7" s="62"/>
      <c r="D7" s="62"/>
      <c r="E7" s="62"/>
      <c r="F7" s="63"/>
      <c r="G7" s="62"/>
      <c r="H7" s="64"/>
      <c r="I7" s="62"/>
    </row>
    <row r="8" spans="2:12" ht="15" customHeight="1">
      <c r="B8" s="74" t="s">
        <v>216</v>
      </c>
      <c r="C8" s="73"/>
      <c r="D8" s="73"/>
      <c r="E8" s="73"/>
      <c r="F8" s="63"/>
      <c r="G8" s="73"/>
      <c r="H8" s="64"/>
      <c r="I8" s="62"/>
    </row>
    <row r="9" spans="2:12" ht="2.25" customHeight="1">
      <c r="B9" s="73"/>
      <c r="C9" s="62"/>
      <c r="D9" s="62"/>
      <c r="E9" s="62"/>
      <c r="F9" s="63"/>
      <c r="G9" s="62"/>
      <c r="H9" s="64"/>
      <c r="I9" s="62"/>
    </row>
    <row r="10" spans="2:12" ht="15" customHeight="1">
      <c r="B10" s="75" t="s">
        <v>211</v>
      </c>
      <c r="C10" s="76"/>
      <c r="D10" s="76"/>
      <c r="E10" s="76"/>
      <c r="F10" s="76"/>
      <c r="G10" s="76"/>
      <c r="H10" s="77"/>
      <c r="I10" s="76"/>
    </row>
    <row r="11" spans="2:12" ht="7.5" customHeight="1" thickBot="1">
      <c r="B11" s="62"/>
      <c r="C11" s="62"/>
      <c r="D11" s="62"/>
      <c r="E11" s="62"/>
      <c r="F11" s="63"/>
      <c r="G11" s="62"/>
      <c r="H11" s="64"/>
      <c r="I11" s="64"/>
    </row>
    <row r="12" spans="2:12" ht="6.75" customHeight="1" thickTop="1">
      <c r="B12" s="78"/>
      <c r="C12" s="78"/>
      <c r="D12" s="78"/>
      <c r="E12" s="78"/>
      <c r="F12" s="79"/>
      <c r="G12" s="78"/>
      <c r="H12" s="69"/>
      <c r="I12" s="80"/>
    </row>
    <row r="13" spans="2:12" ht="18.75" customHeight="1">
      <c r="C13" s="82" t="s">
        <v>81</v>
      </c>
      <c r="D13" s="83"/>
      <c r="E13" s="84">
        <v>2016</v>
      </c>
      <c r="F13" s="72"/>
      <c r="G13" s="84">
        <v>2015</v>
      </c>
      <c r="K13" s="86"/>
      <c r="L13" s="87"/>
    </row>
    <row r="14" spans="2:12" ht="15" customHeight="1">
      <c r="B14" s="88" t="s">
        <v>0</v>
      </c>
      <c r="C14" s="89"/>
      <c r="D14" s="85"/>
      <c r="E14" s="90"/>
      <c r="F14" s="85"/>
      <c r="G14" s="90"/>
      <c r="I14" s="85"/>
      <c r="L14" s="65"/>
    </row>
    <row r="15" spans="2:12" ht="15" customHeight="1">
      <c r="B15" s="91" t="s">
        <v>138</v>
      </c>
      <c r="C15" s="81" t="s">
        <v>21</v>
      </c>
      <c r="E15" s="188">
        <f>SUM(E16:E22)</f>
        <v>5026</v>
      </c>
      <c r="F15" s="189"/>
      <c r="G15" s="188">
        <f>SUM(G16:G22)</f>
        <v>4898</v>
      </c>
      <c r="L15" s="65"/>
    </row>
    <row r="16" spans="2:12" ht="15" customHeight="1">
      <c r="B16" s="93" t="s">
        <v>133</v>
      </c>
      <c r="C16" s="94" t="s">
        <v>163</v>
      </c>
      <c r="E16" s="190">
        <v>4703</v>
      </c>
      <c r="F16" s="189"/>
      <c r="G16" s="190">
        <v>4269</v>
      </c>
      <c r="I16" s="92"/>
      <c r="L16" s="65"/>
    </row>
    <row r="17" spans="2:12" ht="15" customHeight="1">
      <c r="B17" s="93" t="s">
        <v>189</v>
      </c>
      <c r="C17" s="94" t="s">
        <v>192</v>
      </c>
      <c r="E17" s="190">
        <v>296</v>
      </c>
      <c r="F17" s="189"/>
      <c r="G17" s="190">
        <v>596</v>
      </c>
      <c r="L17" s="65"/>
    </row>
    <row r="18" spans="2:12" ht="15" customHeight="1">
      <c r="B18" s="93" t="s">
        <v>170</v>
      </c>
      <c r="C18" s="94"/>
      <c r="E18" s="190">
        <v>10</v>
      </c>
      <c r="F18" s="189"/>
      <c r="G18" s="190">
        <v>12</v>
      </c>
      <c r="L18" s="65"/>
    </row>
    <row r="19" spans="2:12" ht="15" customHeight="1">
      <c r="B19" s="93" t="s">
        <v>176</v>
      </c>
      <c r="C19" s="94">
        <v>12</v>
      </c>
      <c r="E19" s="190">
        <v>1</v>
      </c>
      <c r="F19" s="189"/>
      <c r="G19" s="190">
        <v>1</v>
      </c>
      <c r="L19" s="65"/>
    </row>
    <row r="20" spans="2:12" ht="15" customHeight="1">
      <c r="B20" s="93" t="s">
        <v>29</v>
      </c>
      <c r="C20" s="94"/>
      <c r="E20" s="190">
        <v>0</v>
      </c>
      <c r="F20" s="189"/>
      <c r="G20" s="190">
        <v>1</v>
      </c>
      <c r="J20" s="95"/>
      <c r="L20" s="65"/>
    </row>
    <row r="21" spans="2:12" ht="15" customHeight="1">
      <c r="B21" s="93" t="s">
        <v>1</v>
      </c>
      <c r="C21" s="94" t="s">
        <v>21</v>
      </c>
      <c r="E21" s="191">
        <v>13</v>
      </c>
      <c r="F21" s="192"/>
      <c r="G21" s="191">
        <v>18</v>
      </c>
      <c r="J21" s="95"/>
      <c r="L21" s="65"/>
    </row>
    <row r="22" spans="2:12" ht="15" customHeight="1">
      <c r="B22" s="93" t="s">
        <v>2</v>
      </c>
      <c r="C22" s="94"/>
      <c r="E22" s="188">
        <v>3</v>
      </c>
      <c r="F22" s="189"/>
      <c r="G22" s="188">
        <v>1</v>
      </c>
      <c r="L22" s="65"/>
    </row>
    <row r="23" spans="2:12" ht="12.4" customHeight="1">
      <c r="C23" s="94"/>
      <c r="E23" s="190"/>
      <c r="F23" s="189"/>
      <c r="G23" s="190"/>
      <c r="L23" s="65"/>
    </row>
    <row r="24" spans="2:12" ht="15" customHeight="1">
      <c r="B24" s="91" t="s">
        <v>139</v>
      </c>
      <c r="C24" s="94"/>
      <c r="E24" s="188">
        <f>SUM(E25:E27)</f>
        <v>392</v>
      </c>
      <c r="F24" s="189"/>
      <c r="G24" s="188">
        <f>SUM(G25:G27)</f>
        <v>407</v>
      </c>
      <c r="L24" s="65"/>
    </row>
    <row r="25" spans="2:12" ht="15" customHeight="1">
      <c r="B25" s="93" t="s">
        <v>3</v>
      </c>
      <c r="C25" s="94">
        <v>13</v>
      </c>
      <c r="E25" s="193">
        <v>375</v>
      </c>
      <c r="F25" s="189"/>
      <c r="G25" s="193">
        <v>387</v>
      </c>
      <c r="L25" s="65"/>
    </row>
    <row r="26" spans="2:12" ht="15" customHeight="1">
      <c r="B26" s="93" t="s">
        <v>149</v>
      </c>
      <c r="C26" s="94">
        <v>5</v>
      </c>
      <c r="E26" s="193">
        <v>17</v>
      </c>
      <c r="F26" s="189"/>
      <c r="G26" s="193">
        <v>17</v>
      </c>
      <c r="L26" s="65"/>
    </row>
    <row r="27" spans="2:12" ht="15" customHeight="1">
      <c r="B27" s="93" t="s">
        <v>194</v>
      </c>
      <c r="C27" s="94">
        <v>6</v>
      </c>
      <c r="E27" s="190">
        <v>0</v>
      </c>
      <c r="F27" s="189"/>
      <c r="G27" s="190">
        <v>3</v>
      </c>
      <c r="L27" s="65"/>
    </row>
    <row r="28" spans="2:12" ht="18.399999999999999" customHeight="1" thickBot="1">
      <c r="B28" s="91" t="s">
        <v>137</v>
      </c>
      <c r="C28" s="94"/>
      <c r="E28" s="194">
        <f>+E15+E24</f>
        <v>5418</v>
      </c>
      <c r="F28" s="189"/>
      <c r="G28" s="194">
        <f>+G15+G24</f>
        <v>5305</v>
      </c>
      <c r="L28" s="65"/>
    </row>
    <row r="29" spans="2:12" ht="10.5" customHeight="1" thickTop="1">
      <c r="C29" s="94"/>
      <c r="E29" s="190"/>
      <c r="F29" s="189"/>
      <c r="G29" s="190"/>
      <c r="I29" s="96"/>
      <c r="L29" s="65"/>
    </row>
    <row r="30" spans="2:12" ht="15" customHeight="1">
      <c r="B30" s="97" t="s">
        <v>103</v>
      </c>
      <c r="C30" s="94"/>
      <c r="E30" s="190"/>
      <c r="F30" s="189"/>
      <c r="G30" s="190"/>
      <c r="L30" s="65"/>
    </row>
    <row r="31" spans="2:12" ht="15" customHeight="1">
      <c r="B31" s="91" t="s">
        <v>140</v>
      </c>
      <c r="C31" s="94"/>
      <c r="E31" s="188">
        <f>SUM(E32:E33)</f>
        <v>68</v>
      </c>
      <c r="F31" s="189"/>
      <c r="G31" s="188">
        <f>SUM(G32:G33)</f>
        <v>42</v>
      </c>
      <c r="H31" s="98"/>
      <c r="L31" s="65"/>
    </row>
    <row r="32" spans="2:12" ht="15" customHeight="1">
      <c r="B32" s="93" t="s">
        <v>4</v>
      </c>
      <c r="C32" s="94">
        <v>16</v>
      </c>
      <c r="E32" s="190">
        <v>33</v>
      </c>
      <c r="F32" s="189"/>
      <c r="G32" s="190">
        <v>30</v>
      </c>
      <c r="L32" s="65"/>
    </row>
    <row r="33" spans="2:12" ht="15" customHeight="1">
      <c r="B33" s="93" t="s">
        <v>5</v>
      </c>
      <c r="C33" s="94"/>
      <c r="E33" s="188">
        <v>35</v>
      </c>
      <c r="F33" s="189"/>
      <c r="G33" s="188">
        <v>12</v>
      </c>
      <c r="I33" s="92"/>
      <c r="L33" s="65"/>
    </row>
    <row r="34" spans="2:12" ht="4.9000000000000004" customHeight="1">
      <c r="B34" s="93"/>
      <c r="C34" s="94"/>
      <c r="E34" s="191"/>
      <c r="F34" s="189"/>
      <c r="G34" s="191"/>
      <c r="L34" s="65"/>
    </row>
    <row r="35" spans="2:12" ht="15" customHeight="1">
      <c r="B35" s="91" t="s">
        <v>184</v>
      </c>
      <c r="C35" s="94"/>
      <c r="E35" s="195">
        <f>+E31</f>
        <v>68</v>
      </c>
      <c r="F35" s="192"/>
      <c r="G35" s="195">
        <f>+G31</f>
        <v>42</v>
      </c>
      <c r="L35" s="65"/>
    </row>
    <row r="36" spans="2:12" ht="15" customHeight="1">
      <c r="C36" s="94"/>
      <c r="E36" s="191"/>
      <c r="F36" s="189"/>
      <c r="G36" s="191"/>
      <c r="L36" s="65"/>
    </row>
    <row r="37" spans="2:12" ht="15" customHeight="1">
      <c r="B37" s="99" t="s">
        <v>80</v>
      </c>
      <c r="C37" s="94"/>
      <c r="E37" s="196">
        <f>E38+E40+E44+E43</f>
        <v>5350</v>
      </c>
      <c r="F37" s="197"/>
      <c r="G37" s="196">
        <f>G38+G40+G44+G43</f>
        <v>5263</v>
      </c>
      <c r="L37" s="65"/>
    </row>
    <row r="38" spans="2:12" ht="15" customHeight="1">
      <c r="B38" s="100" t="s">
        <v>171</v>
      </c>
      <c r="C38" s="94">
        <v>14</v>
      </c>
      <c r="E38" s="188">
        <f>+E39</f>
        <v>4127</v>
      </c>
      <c r="F38" s="189"/>
      <c r="G38" s="188">
        <f>+G39</f>
        <v>4127</v>
      </c>
      <c r="L38" s="65"/>
    </row>
    <row r="39" spans="2:12" ht="15" customHeight="1">
      <c r="B39" s="93" t="s">
        <v>6</v>
      </c>
      <c r="C39" s="94"/>
      <c r="E39" s="191">
        <v>4127</v>
      </c>
      <c r="F39" s="189"/>
      <c r="G39" s="191">
        <v>4127</v>
      </c>
      <c r="L39" s="65"/>
    </row>
    <row r="40" spans="2:12" ht="15" customHeight="1">
      <c r="B40" s="100" t="s">
        <v>172</v>
      </c>
      <c r="C40" s="94">
        <v>14</v>
      </c>
      <c r="E40" s="188">
        <f>SUM(E41)</f>
        <v>793</v>
      </c>
      <c r="F40" s="189"/>
      <c r="G40" s="188">
        <f>SUM(G41)</f>
        <v>781</v>
      </c>
      <c r="L40" s="65"/>
    </row>
    <row r="41" spans="2:12" ht="15" customHeight="1">
      <c r="B41" s="93" t="s">
        <v>7</v>
      </c>
      <c r="E41" s="191">
        <v>793</v>
      </c>
      <c r="F41" s="189"/>
      <c r="G41" s="191">
        <v>781</v>
      </c>
      <c r="I41" s="101"/>
      <c r="L41" s="65"/>
    </row>
    <row r="42" spans="2:12" ht="15" customHeight="1">
      <c r="B42" s="91" t="s">
        <v>173</v>
      </c>
      <c r="C42" s="94">
        <v>14</v>
      </c>
      <c r="E42" s="195">
        <f>SUM(E43:E44)</f>
        <v>430</v>
      </c>
      <c r="F42" s="189"/>
      <c r="G42" s="195">
        <f>SUM(G43:G44)</f>
        <v>355</v>
      </c>
      <c r="L42" s="65"/>
    </row>
    <row r="43" spans="2:12" ht="15" customHeight="1">
      <c r="B43" s="93" t="s">
        <v>100</v>
      </c>
      <c r="C43" s="94"/>
      <c r="E43" s="190">
        <v>355</v>
      </c>
      <c r="F43" s="189"/>
      <c r="G43" s="190">
        <v>330</v>
      </c>
      <c r="L43" s="65"/>
    </row>
    <row r="44" spans="2:12" ht="15" customHeight="1">
      <c r="B44" s="93" t="s">
        <v>23</v>
      </c>
      <c r="C44" s="94"/>
      <c r="E44" s="188">
        <v>75</v>
      </c>
      <c r="F44" s="189"/>
      <c r="G44" s="188">
        <v>25</v>
      </c>
      <c r="I44" s="102"/>
      <c r="J44" s="102"/>
      <c r="K44" s="102"/>
      <c r="L44" s="65"/>
    </row>
    <row r="45" spans="2:12" ht="18.75" customHeight="1" thickBot="1">
      <c r="B45" s="91" t="s">
        <v>8</v>
      </c>
      <c r="C45" s="94"/>
      <c r="E45" s="194">
        <f>+E31+E38+E40+E43+E44</f>
        <v>5418</v>
      </c>
      <c r="F45" s="189"/>
      <c r="G45" s="194">
        <f>+G31+G38+G40+G43+G44</f>
        <v>5305</v>
      </c>
      <c r="H45" s="103"/>
      <c r="I45" s="102"/>
      <c r="J45" s="102"/>
      <c r="K45" s="102"/>
      <c r="L45" s="65"/>
    </row>
    <row r="46" spans="2:12" ht="6" customHeight="1" thickTop="1">
      <c r="C46" s="94"/>
      <c r="E46" s="191"/>
      <c r="F46" s="189"/>
      <c r="G46" s="191"/>
      <c r="I46" s="102"/>
      <c r="J46" s="102"/>
      <c r="K46" s="102"/>
      <c r="L46" s="65"/>
    </row>
    <row r="47" spans="2:12" ht="15" customHeight="1">
      <c r="B47" s="91" t="s">
        <v>167</v>
      </c>
      <c r="C47" s="94"/>
      <c r="E47" s="190"/>
      <c r="F47" s="189"/>
      <c r="G47" s="190"/>
      <c r="I47" s="102"/>
      <c r="J47" s="102"/>
      <c r="K47" s="102"/>
      <c r="L47" s="65"/>
    </row>
    <row r="48" spans="2:12" ht="15" customHeight="1">
      <c r="B48" s="104" t="s">
        <v>168</v>
      </c>
      <c r="C48" s="94">
        <v>10</v>
      </c>
      <c r="E48" s="188">
        <v>304</v>
      </c>
      <c r="F48" s="192"/>
      <c r="G48" s="188">
        <v>604</v>
      </c>
      <c r="L48" s="65"/>
    </row>
    <row r="49" spans="2:12" ht="15" customHeight="1">
      <c r="B49" s="93" t="s">
        <v>179</v>
      </c>
      <c r="C49" s="94"/>
      <c r="E49" s="191">
        <v>296</v>
      </c>
      <c r="F49" s="192"/>
      <c r="G49" s="191">
        <v>596</v>
      </c>
      <c r="I49" s="92"/>
      <c r="L49" s="65"/>
    </row>
    <row r="50" spans="2:12" ht="15" customHeight="1">
      <c r="B50" s="93" t="s">
        <v>141</v>
      </c>
      <c r="C50" s="94"/>
      <c r="E50" s="191">
        <v>8</v>
      </c>
      <c r="F50" s="192"/>
      <c r="G50" s="191">
        <v>8</v>
      </c>
      <c r="I50" s="92"/>
      <c r="L50" s="65"/>
    </row>
    <row r="51" spans="2:12" ht="7.5" customHeight="1">
      <c r="B51" s="93"/>
      <c r="C51" s="94"/>
      <c r="E51" s="191"/>
      <c r="F51" s="189"/>
      <c r="G51" s="191"/>
      <c r="I51" s="92"/>
      <c r="L51" s="65"/>
    </row>
    <row r="52" spans="2:12" ht="15" customHeight="1">
      <c r="B52" s="67" t="s">
        <v>93</v>
      </c>
      <c r="C52" s="94"/>
      <c r="E52" s="188">
        <f>SUM(E53:E54)</f>
        <v>313</v>
      </c>
      <c r="F52" s="189"/>
      <c r="G52" s="188">
        <f>SUM(G53:G54)</f>
        <v>613</v>
      </c>
      <c r="I52" s="92"/>
      <c r="L52" s="65"/>
    </row>
    <row r="53" spans="2:12" ht="15" customHeight="1">
      <c r="B53" s="93" t="s">
        <v>62</v>
      </c>
      <c r="C53" s="94"/>
      <c r="E53" s="191">
        <v>17</v>
      </c>
      <c r="F53" s="189"/>
      <c r="G53" s="191">
        <v>17</v>
      </c>
      <c r="I53" s="92"/>
      <c r="L53" s="65"/>
    </row>
    <row r="54" spans="2:12" ht="15" customHeight="1">
      <c r="B54" s="93" t="s">
        <v>150</v>
      </c>
      <c r="C54" s="94">
        <v>10</v>
      </c>
      <c r="E54" s="188">
        <v>296</v>
      </c>
      <c r="F54" s="189"/>
      <c r="G54" s="188">
        <v>596</v>
      </c>
      <c r="I54" s="92"/>
      <c r="L54" s="65"/>
    </row>
    <row r="55" spans="2:12" ht="22.5" customHeight="1" thickBot="1">
      <c r="B55" s="91" t="s">
        <v>130</v>
      </c>
      <c r="C55" s="94"/>
      <c r="E55" s="198">
        <f>E52+E48</f>
        <v>617</v>
      </c>
      <c r="F55" s="189"/>
      <c r="G55" s="198">
        <f>G52+G48</f>
        <v>1217</v>
      </c>
      <c r="I55" s="92"/>
      <c r="L55" s="65"/>
    </row>
    <row r="56" spans="2:12" ht="6.75" customHeight="1" thickTop="1">
      <c r="C56" s="94"/>
      <c r="E56" s="191"/>
      <c r="F56" s="189"/>
      <c r="G56" s="191"/>
      <c r="I56" s="92"/>
      <c r="L56" s="65"/>
    </row>
    <row r="57" spans="2:12" ht="15" customHeight="1">
      <c r="B57" s="91" t="s">
        <v>169</v>
      </c>
      <c r="C57" s="94"/>
      <c r="E57" s="190"/>
      <c r="F57" s="189"/>
      <c r="G57" s="190"/>
      <c r="I57" s="92"/>
      <c r="L57" s="65"/>
    </row>
    <row r="58" spans="2:12" ht="15" customHeight="1">
      <c r="B58" s="104" t="s">
        <v>160</v>
      </c>
      <c r="C58" s="94">
        <v>10</v>
      </c>
      <c r="E58" s="188">
        <v>304</v>
      </c>
      <c r="F58" s="192"/>
      <c r="G58" s="188">
        <v>604</v>
      </c>
      <c r="I58" s="92"/>
      <c r="L58" s="65"/>
    </row>
    <row r="59" spans="2:12" ht="15" customHeight="1">
      <c r="B59" s="93" t="s">
        <v>180</v>
      </c>
      <c r="C59" s="94"/>
      <c r="E59" s="191">
        <v>296</v>
      </c>
      <c r="F59" s="189"/>
      <c r="G59" s="191">
        <v>596</v>
      </c>
      <c r="I59" s="92"/>
      <c r="L59" s="65"/>
    </row>
    <row r="60" spans="2:12" ht="15" customHeight="1">
      <c r="B60" s="93" t="s">
        <v>131</v>
      </c>
      <c r="C60" s="94"/>
      <c r="E60" s="191">
        <v>8</v>
      </c>
      <c r="F60" s="192"/>
      <c r="G60" s="191">
        <v>8.3717000000000006</v>
      </c>
      <c r="I60" s="92"/>
      <c r="L60" s="65"/>
    </row>
    <row r="61" spans="2:12" ht="18" customHeight="1">
      <c r="B61" s="93"/>
      <c r="C61" s="94"/>
      <c r="E61" s="190"/>
      <c r="F61" s="189"/>
      <c r="G61" s="190"/>
      <c r="I61" s="92"/>
      <c r="L61" s="65"/>
    </row>
    <row r="62" spans="2:12" ht="15" customHeight="1">
      <c r="B62" s="104" t="s">
        <v>63</v>
      </c>
      <c r="C62" s="94"/>
      <c r="E62" s="188">
        <f>SUM(E63:E64)</f>
        <v>313</v>
      </c>
      <c r="F62" s="189"/>
      <c r="G62" s="188">
        <f>SUM(G63:G64)</f>
        <v>613</v>
      </c>
      <c r="I62" s="92"/>
      <c r="L62" s="65"/>
    </row>
    <row r="63" spans="2:12" ht="15" customHeight="1">
      <c r="B63" s="93" t="s">
        <v>64</v>
      </c>
      <c r="C63" s="94"/>
      <c r="E63" s="191">
        <v>17</v>
      </c>
      <c r="F63" s="189"/>
      <c r="G63" s="191">
        <v>17</v>
      </c>
      <c r="I63" s="92"/>
      <c r="L63" s="65"/>
    </row>
    <row r="64" spans="2:12" ht="15" customHeight="1">
      <c r="B64" s="93" t="s">
        <v>161</v>
      </c>
      <c r="C64" s="94">
        <v>10</v>
      </c>
      <c r="E64" s="188">
        <v>296</v>
      </c>
      <c r="F64" s="189"/>
      <c r="G64" s="188">
        <v>596</v>
      </c>
      <c r="I64" s="92"/>
      <c r="L64" s="65"/>
    </row>
    <row r="65" spans="1:14" ht="15" customHeight="1" thickBot="1">
      <c r="B65" s="91" t="s">
        <v>130</v>
      </c>
      <c r="C65" s="94"/>
      <c r="E65" s="198">
        <f>E58+E62</f>
        <v>617</v>
      </c>
      <c r="F65" s="189"/>
      <c r="G65" s="198">
        <f>G58+G62</f>
        <v>1217</v>
      </c>
      <c r="I65" s="92"/>
      <c r="L65" s="65"/>
    </row>
    <row r="66" spans="1:14" ht="9" customHeight="1" thickTop="1">
      <c r="B66" s="105"/>
      <c r="C66" s="94"/>
      <c r="L66" s="65"/>
    </row>
    <row r="67" spans="1:14" ht="9" customHeight="1">
      <c r="B67" s="105"/>
      <c r="C67" s="94"/>
      <c r="L67" s="65"/>
    </row>
    <row r="68" spans="1:14" ht="16.5" customHeight="1">
      <c r="C68" s="94"/>
      <c r="L68" s="65"/>
    </row>
    <row r="69" spans="1:14" s="106" customFormat="1" ht="16.5" customHeight="1">
      <c r="B69" s="340" t="s">
        <v>214</v>
      </c>
      <c r="C69" s="340"/>
      <c r="D69" s="340"/>
      <c r="E69" s="340"/>
      <c r="F69" s="340"/>
      <c r="H69" s="107"/>
      <c r="J69" s="108"/>
      <c r="K69" s="108"/>
      <c r="L69" s="108"/>
    </row>
    <row r="70" spans="1:14" s="106" customFormat="1" ht="22.5" customHeight="1">
      <c r="B70" s="105"/>
      <c r="C70" s="94"/>
      <c r="D70" s="94"/>
      <c r="E70" s="94"/>
      <c r="F70" s="94"/>
      <c r="G70" s="94"/>
      <c r="H70" s="107"/>
      <c r="J70" s="108"/>
      <c r="K70" s="108"/>
      <c r="L70" s="108"/>
    </row>
    <row r="71" spans="1:14" ht="18" customHeight="1" thickBot="1">
      <c r="B71" s="109"/>
      <c r="C71" s="63"/>
      <c r="D71" s="109"/>
      <c r="E71" s="109"/>
      <c r="F71" s="109"/>
      <c r="G71" s="109"/>
      <c r="L71" s="65"/>
    </row>
    <row r="72" spans="1:14" ht="15" customHeight="1" thickTop="1">
      <c r="B72" s="78"/>
      <c r="C72" s="79"/>
      <c r="D72" s="78"/>
      <c r="E72" s="78"/>
      <c r="F72" s="78"/>
      <c r="G72" s="78"/>
      <c r="L72" s="65"/>
    </row>
    <row r="73" spans="1:14" ht="15" customHeight="1">
      <c r="A73" s="291"/>
      <c r="B73" s="291" t="s">
        <v>241</v>
      </c>
      <c r="C73" s="291"/>
      <c r="D73" s="291"/>
      <c r="E73" s="291"/>
      <c r="F73" s="292"/>
      <c r="G73" s="293"/>
      <c r="H73" s="294"/>
      <c r="I73" s="85"/>
      <c r="L73" s="85"/>
      <c r="M73" s="85"/>
      <c r="N73" s="85"/>
    </row>
    <row r="74" spans="1:14" ht="15" customHeight="1">
      <c r="A74" s="291"/>
      <c r="B74" s="291"/>
      <c r="C74" s="291"/>
      <c r="D74" s="291"/>
      <c r="E74" s="291"/>
      <c r="F74" s="292"/>
      <c r="G74" s="293"/>
      <c r="H74" s="294"/>
    </row>
    <row r="75" spans="1:14" ht="15" customHeight="1">
      <c r="A75" s="291"/>
      <c r="B75" s="291"/>
      <c r="C75" s="291"/>
      <c r="D75" s="291"/>
      <c r="E75" s="291"/>
      <c r="F75" s="292"/>
      <c r="G75" s="293"/>
      <c r="H75" s="294"/>
    </row>
    <row r="76" spans="1:14" ht="15" customHeight="1">
      <c r="A76" s="291"/>
      <c r="B76" s="291"/>
      <c r="C76" s="291"/>
      <c r="D76" s="291"/>
      <c r="E76" s="291"/>
      <c r="F76" s="292"/>
      <c r="G76" s="293"/>
      <c r="H76" s="294"/>
    </row>
    <row r="77" spans="1:14" ht="15" customHeight="1">
      <c r="A77" s="295"/>
      <c r="B77" s="296"/>
      <c r="C77" s="296"/>
      <c r="D77" s="296"/>
      <c r="E77" s="296"/>
      <c r="F77" s="297"/>
      <c r="G77" s="298"/>
      <c r="H77" s="299"/>
    </row>
    <row r="78" spans="1:14" ht="15" customHeight="1">
      <c r="A78" s="300"/>
      <c r="B78" s="301" t="s">
        <v>242</v>
      </c>
      <c r="C78" s="300" t="s">
        <v>243</v>
      </c>
      <c r="D78" s="302"/>
      <c r="F78" s="303"/>
      <c r="G78" s="160"/>
      <c r="H78" s="304"/>
    </row>
    <row r="79" spans="1:14" ht="15" customHeight="1">
      <c r="A79" s="300"/>
      <c r="B79" s="307" t="s">
        <v>244</v>
      </c>
      <c r="C79" s="300" t="s">
        <v>245</v>
      </c>
      <c r="D79" s="308"/>
      <c r="F79" s="309"/>
      <c r="G79" s="160"/>
      <c r="H79" s="304"/>
    </row>
    <row r="80" spans="1:14" ht="15" customHeight="1">
      <c r="A80" s="300"/>
      <c r="B80" s="307"/>
      <c r="C80" s="300"/>
      <c r="D80" s="308"/>
      <c r="F80" s="309"/>
      <c r="G80" s="160"/>
      <c r="H80" s="304"/>
    </row>
    <row r="81" spans="1:8" ht="15" customHeight="1">
      <c r="A81" s="300"/>
      <c r="B81" s="307"/>
      <c r="C81" s="300"/>
      <c r="D81" s="308"/>
      <c r="F81" s="309"/>
      <c r="G81" s="160"/>
      <c r="H81" s="304"/>
    </row>
    <row r="82" spans="1:8" ht="15" customHeight="1">
      <c r="A82" s="300"/>
      <c r="B82" s="307"/>
      <c r="C82" s="310"/>
      <c r="D82" s="307"/>
      <c r="F82" s="309"/>
      <c r="G82" s="160"/>
      <c r="H82" s="304"/>
    </row>
    <row r="83" spans="1:8" ht="15" customHeight="1">
      <c r="A83" s="300"/>
      <c r="B83" s="307"/>
      <c r="C83" s="311"/>
      <c r="D83" s="307"/>
      <c r="F83" s="312"/>
      <c r="G83" s="160"/>
      <c r="H83" s="304"/>
    </row>
    <row r="84" spans="1:8" ht="15" customHeight="1">
      <c r="A84" s="300"/>
      <c r="B84" s="313" t="s">
        <v>246</v>
      </c>
      <c r="C84" s="307" t="s">
        <v>247</v>
      </c>
      <c r="D84" s="300"/>
      <c r="F84" s="312"/>
      <c r="G84" s="160"/>
      <c r="H84" s="304"/>
    </row>
    <row r="85" spans="1:8" ht="15" customHeight="1">
      <c r="A85" s="300"/>
      <c r="B85" s="307" t="s">
        <v>248</v>
      </c>
      <c r="C85" s="307" t="s">
        <v>249</v>
      </c>
      <c r="D85" s="300"/>
      <c r="F85" s="312"/>
      <c r="G85" s="160"/>
      <c r="H85" s="304"/>
    </row>
  </sheetData>
  <mergeCells count="1">
    <mergeCell ref="B69:F69"/>
  </mergeCells>
  <phoneticPr fontId="4" type="noConversion"/>
  <printOptions horizontalCentered="1"/>
  <pageMargins left="0.56999999999999995" right="0.59055118110236204" top="0.37" bottom="0.196850393700787" header="0.23622047244094499" footer="0.52"/>
  <pageSetup scale="62" firstPageNumber="2" orientation="portrait" useFirstPageNumber="1" r:id="rId1"/>
  <headerFooter alignWithMargins="0">
    <oddHeader xml:space="preserve">&amp;C
</oddHeader>
    <oddFooter>&amp;C&amp;"Univers for KPMG,Regular"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27"/>
  <sheetViews>
    <sheetView showGridLines="0" topLeftCell="C1" zoomScaleNormal="100" workbookViewId="0">
      <selection activeCell="C1" sqref="C1"/>
    </sheetView>
  </sheetViews>
  <sheetFormatPr defaultColWidth="11.5703125" defaultRowHeight="15.75" customHeight="1"/>
  <cols>
    <col min="1" max="1" width="0.140625" style="66" hidden="1" customWidth="1"/>
    <col min="2" max="2" width="1.140625" style="66" hidden="1" customWidth="1"/>
    <col min="3" max="3" width="84.7109375" style="66" customWidth="1"/>
    <col min="4" max="4" width="8.5703125" style="81" customWidth="1"/>
    <col min="5" max="5" width="3.5703125" style="66" customWidth="1"/>
    <col min="6" max="6" width="12.42578125" style="81" customWidth="1"/>
    <col min="7" max="7" width="6.42578125" style="81" customWidth="1"/>
    <col min="8" max="8" width="11.7109375" style="81" customWidth="1"/>
    <col min="9" max="9" width="1.140625" style="66" customWidth="1"/>
    <col min="10" max="10" width="0.42578125" style="66" customWidth="1"/>
    <col min="11" max="16384" width="11.5703125" style="66"/>
  </cols>
  <sheetData>
    <row r="1" spans="1:253" ht="15.75" customHeight="1">
      <c r="C1" s="68" t="s">
        <v>182</v>
      </c>
      <c r="D1" s="68"/>
      <c r="E1" s="68"/>
      <c r="F1" s="68"/>
      <c r="G1" s="68"/>
      <c r="H1" s="68"/>
      <c r="I1" s="68"/>
      <c r="J1" s="68"/>
    </row>
    <row r="2" spans="1:253" ht="15" customHeight="1">
      <c r="A2" s="61"/>
      <c r="B2" s="62"/>
      <c r="C2" s="341" t="s">
        <v>221</v>
      </c>
      <c r="D2" s="341"/>
      <c r="E2" s="341"/>
      <c r="F2" s="341"/>
      <c r="G2" s="341"/>
      <c r="H2" s="341"/>
      <c r="I2" s="341"/>
      <c r="J2" s="341"/>
    </row>
    <row r="3" spans="1:253" s="72" customFormat="1" ht="15.75" customHeight="1">
      <c r="A3" s="341" t="s">
        <v>220</v>
      </c>
      <c r="B3" s="341"/>
      <c r="C3" s="341"/>
      <c r="D3" s="341"/>
      <c r="E3" s="341"/>
      <c r="F3" s="341"/>
      <c r="G3" s="341"/>
      <c r="H3" s="341"/>
      <c r="I3" s="342"/>
      <c r="J3" s="342"/>
      <c r="K3" s="110"/>
      <c r="L3" s="111"/>
    </row>
    <row r="4" spans="1:253" ht="15" customHeight="1">
      <c r="A4" s="73" t="s">
        <v>195</v>
      </c>
      <c r="B4" s="62"/>
      <c r="C4" s="62" t="s">
        <v>195</v>
      </c>
      <c r="D4" s="63"/>
      <c r="E4" s="62"/>
      <c r="F4" s="62"/>
      <c r="G4" s="62"/>
      <c r="H4" s="62"/>
      <c r="I4" s="65"/>
    </row>
    <row r="5" spans="1:253" ht="11.25" customHeight="1">
      <c r="A5" s="112"/>
      <c r="B5" s="112"/>
      <c r="C5" s="73"/>
      <c r="D5" s="113"/>
      <c r="E5" s="112"/>
      <c r="F5" s="113"/>
      <c r="G5" s="113"/>
      <c r="H5" s="113"/>
      <c r="I5" s="114"/>
      <c r="J5" s="111"/>
      <c r="K5" s="110"/>
      <c r="L5" s="111"/>
    </row>
    <row r="6" spans="1:253" ht="15.75" customHeight="1">
      <c r="A6" s="341" t="s">
        <v>146</v>
      </c>
      <c r="B6" s="341"/>
      <c r="C6" s="341"/>
      <c r="D6" s="341"/>
      <c r="E6" s="341"/>
      <c r="F6" s="341"/>
      <c r="G6" s="341"/>
      <c r="H6" s="341"/>
      <c r="I6" s="344"/>
      <c r="J6" s="344"/>
      <c r="K6" s="110"/>
      <c r="L6" s="111"/>
    </row>
    <row r="7" spans="1:253" ht="8.65" customHeight="1">
      <c r="A7" s="112"/>
      <c r="B7" s="112"/>
      <c r="C7" s="73"/>
      <c r="D7" s="113"/>
      <c r="E7" s="112"/>
      <c r="F7" s="113"/>
      <c r="G7" s="113"/>
      <c r="H7" s="113"/>
      <c r="I7" s="114"/>
      <c r="J7" s="111"/>
      <c r="K7" s="110"/>
      <c r="L7" s="111"/>
    </row>
    <row r="8" spans="1:253" ht="15.75" customHeight="1">
      <c r="A8" s="343" t="s">
        <v>217</v>
      </c>
      <c r="B8" s="343"/>
      <c r="C8" s="343"/>
      <c r="D8" s="343"/>
      <c r="E8" s="343"/>
      <c r="F8" s="343"/>
      <c r="G8" s="343"/>
      <c r="H8" s="343"/>
      <c r="I8" s="344"/>
      <c r="J8" s="344"/>
      <c r="K8" s="110"/>
      <c r="L8" s="111"/>
    </row>
    <row r="9" spans="1:253" ht="8.65" customHeight="1">
      <c r="A9" s="112"/>
      <c r="B9" s="112"/>
      <c r="C9" s="73"/>
      <c r="D9" s="113"/>
      <c r="E9" s="112"/>
      <c r="F9" s="113"/>
      <c r="G9" s="113"/>
      <c r="H9" s="113"/>
      <c r="I9" s="114"/>
      <c r="J9" s="111"/>
      <c r="K9" s="110"/>
      <c r="L9" s="111"/>
    </row>
    <row r="10" spans="1:253" ht="15.75" customHeight="1">
      <c r="A10" s="343" t="s">
        <v>213</v>
      </c>
      <c r="B10" s="343"/>
      <c r="C10" s="343"/>
      <c r="D10" s="343"/>
      <c r="E10" s="343"/>
      <c r="F10" s="343"/>
      <c r="G10" s="343"/>
      <c r="H10" s="343"/>
      <c r="I10" s="344"/>
      <c r="J10" s="344"/>
      <c r="K10" s="110"/>
      <c r="L10" s="111"/>
    </row>
    <row r="11" spans="1:253" ht="15.75" customHeight="1" thickBot="1">
      <c r="A11" s="112"/>
      <c r="B11" s="112"/>
      <c r="C11" s="62"/>
      <c r="D11" s="62"/>
      <c r="E11" s="62"/>
      <c r="F11" s="62"/>
      <c r="G11" s="62"/>
      <c r="H11" s="62"/>
      <c r="I11" s="64"/>
      <c r="J11" s="115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</row>
    <row r="12" spans="1:253" ht="15.75" customHeight="1" thickTop="1">
      <c r="A12" s="112"/>
      <c r="B12" s="112"/>
      <c r="C12" s="78"/>
      <c r="D12" s="78"/>
      <c r="E12" s="78"/>
      <c r="F12" s="78"/>
      <c r="G12" s="78"/>
      <c r="H12" s="78"/>
      <c r="I12" s="80"/>
      <c r="J12" s="115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</row>
    <row r="13" spans="1:253" ht="17.25" customHeight="1">
      <c r="D13" s="82" t="s">
        <v>81</v>
      </c>
      <c r="E13" s="116"/>
      <c r="F13" s="82">
        <v>2016</v>
      </c>
      <c r="G13" s="91"/>
      <c r="H13" s="82">
        <v>2015</v>
      </c>
      <c r="I13" s="85"/>
      <c r="J13" s="87">
        <v>2002</v>
      </c>
    </row>
    <row r="14" spans="1:253" ht="15.75" customHeight="1">
      <c r="C14" s="72" t="s">
        <v>9</v>
      </c>
      <c r="D14" s="94"/>
      <c r="I14" s="85"/>
      <c r="J14" s="65"/>
    </row>
    <row r="15" spans="1:253" s="72" customFormat="1" ht="15.75" customHeight="1">
      <c r="A15" s="72">
        <v>51</v>
      </c>
      <c r="C15" s="72" t="s">
        <v>65</v>
      </c>
      <c r="D15" s="94"/>
      <c r="E15" s="66"/>
      <c r="F15" s="199">
        <f>SUM(F16:F17)</f>
        <v>379</v>
      </c>
      <c r="G15" s="134"/>
      <c r="H15" s="199">
        <f>SUM(H16:H17)</f>
        <v>211</v>
      </c>
      <c r="I15" s="85"/>
      <c r="J15" s="65">
        <f>SUM(J16:J17)</f>
        <v>250</v>
      </c>
      <c r="K15" s="118"/>
    </row>
    <row r="16" spans="1:253" ht="15.75" customHeight="1">
      <c r="A16" s="66">
        <v>510</v>
      </c>
      <c r="C16" s="66" t="s">
        <v>68</v>
      </c>
      <c r="D16" s="94"/>
      <c r="F16" s="134">
        <v>209</v>
      </c>
      <c r="G16" s="134"/>
      <c r="H16" s="134">
        <v>79</v>
      </c>
      <c r="I16" s="85"/>
      <c r="J16" s="65">
        <v>216</v>
      </c>
      <c r="K16" s="96"/>
    </row>
    <row r="17" spans="1:11" ht="15.75" customHeight="1">
      <c r="A17" s="66">
        <v>512</v>
      </c>
      <c r="C17" s="66" t="s">
        <v>69</v>
      </c>
      <c r="D17" s="94"/>
      <c r="F17" s="134">
        <v>170</v>
      </c>
      <c r="G17" s="134"/>
      <c r="H17" s="134">
        <v>132</v>
      </c>
      <c r="I17" s="85"/>
      <c r="J17" s="65">
        <v>34</v>
      </c>
    </row>
    <row r="18" spans="1:11" ht="8.25" customHeight="1">
      <c r="D18" s="94"/>
      <c r="F18" s="134"/>
      <c r="G18" s="134"/>
      <c r="H18" s="134"/>
      <c r="I18" s="85"/>
      <c r="J18" s="65"/>
      <c r="K18" s="96"/>
    </row>
    <row r="19" spans="1:11" ht="15.75" customHeight="1">
      <c r="C19" s="72" t="s">
        <v>94</v>
      </c>
      <c r="D19" s="94"/>
      <c r="F19" s="134"/>
      <c r="G19" s="134"/>
      <c r="H19" s="134"/>
      <c r="I19" s="85"/>
      <c r="J19" s="65"/>
    </row>
    <row r="20" spans="1:11" s="72" customFormat="1" ht="15.75" customHeight="1">
      <c r="A20" s="72">
        <v>41</v>
      </c>
      <c r="C20" s="72" t="s">
        <v>66</v>
      </c>
      <c r="D20" s="94"/>
      <c r="E20" s="66"/>
      <c r="F20" s="199">
        <f>SUM(F21:F23)</f>
        <v>293</v>
      </c>
      <c r="G20" s="134"/>
      <c r="H20" s="199">
        <f>SUM(H21:H23)</f>
        <v>183</v>
      </c>
      <c r="I20" s="85"/>
      <c r="J20" s="65">
        <f>SUM(J21:J22)</f>
        <v>214</v>
      </c>
    </row>
    <row r="21" spans="1:11" ht="15.75" customHeight="1">
      <c r="A21" s="66">
        <v>410</v>
      </c>
      <c r="C21" s="66" t="s">
        <v>70</v>
      </c>
      <c r="D21" s="94"/>
      <c r="F21" s="134">
        <v>162</v>
      </c>
      <c r="G21" s="134"/>
      <c r="H21" s="134">
        <v>44</v>
      </c>
      <c r="I21" s="85"/>
      <c r="J21" s="65">
        <v>6</v>
      </c>
    </row>
    <row r="22" spans="1:11" ht="15.75" customHeight="1">
      <c r="A22" s="66">
        <v>412</v>
      </c>
      <c r="C22" s="66" t="s">
        <v>71</v>
      </c>
      <c r="D22" s="94"/>
      <c r="F22" s="134">
        <v>119</v>
      </c>
      <c r="G22" s="134"/>
      <c r="H22" s="134">
        <v>127</v>
      </c>
      <c r="I22" s="85"/>
      <c r="J22" s="65">
        <v>208</v>
      </c>
    </row>
    <row r="23" spans="1:11" ht="15" customHeight="1">
      <c r="C23" s="81" t="s">
        <v>142</v>
      </c>
      <c r="D23" s="94"/>
      <c r="F23" s="199">
        <v>12</v>
      </c>
      <c r="G23" s="134"/>
      <c r="H23" s="199">
        <v>12</v>
      </c>
      <c r="I23" s="85"/>
      <c r="J23" s="65"/>
      <c r="K23" s="96"/>
    </row>
    <row r="24" spans="1:11" s="72" customFormat="1" ht="12" customHeight="1">
      <c r="D24" s="94"/>
      <c r="E24" s="66"/>
      <c r="F24" s="135"/>
      <c r="G24" s="200"/>
      <c r="H24" s="135"/>
      <c r="I24" s="85"/>
      <c r="J24" s="65"/>
    </row>
    <row r="25" spans="1:11" s="72" customFormat="1" ht="15.75" customHeight="1">
      <c r="C25" s="120" t="s">
        <v>89</v>
      </c>
      <c r="D25" s="94"/>
      <c r="E25" s="66"/>
      <c r="F25" s="199">
        <f>+F15-F20</f>
        <v>86</v>
      </c>
      <c r="G25" s="134"/>
      <c r="H25" s="199">
        <f>+H15-H20</f>
        <v>28</v>
      </c>
      <c r="I25" s="85"/>
      <c r="J25" s="65"/>
      <c r="K25" s="72" t="s">
        <v>21</v>
      </c>
    </row>
    <row r="26" spans="1:11" ht="8.25" customHeight="1">
      <c r="D26" s="94"/>
      <c r="F26" s="134"/>
      <c r="G26" s="134"/>
      <c r="H26" s="134"/>
      <c r="I26" s="85"/>
      <c r="J26" s="65"/>
      <c r="K26" s="96"/>
    </row>
    <row r="27" spans="1:11" ht="15.75" customHeight="1">
      <c r="C27" s="72" t="s">
        <v>95</v>
      </c>
      <c r="D27" s="94"/>
      <c r="F27" s="134"/>
      <c r="G27" s="134"/>
      <c r="H27" s="134"/>
      <c r="I27" s="85"/>
      <c r="J27" s="65"/>
    </row>
    <row r="28" spans="1:11" s="72" customFormat="1" ht="15.75" customHeight="1">
      <c r="A28" s="72">
        <v>52</v>
      </c>
      <c r="C28" s="72" t="s">
        <v>67</v>
      </c>
      <c r="D28" s="94"/>
      <c r="E28" s="66"/>
      <c r="F28" s="199">
        <f>SUM(F29:F30)</f>
        <v>34</v>
      </c>
      <c r="G28" s="134"/>
      <c r="H28" s="199">
        <f>SUM(H29:H30)</f>
        <v>7</v>
      </c>
      <c r="I28" s="85"/>
      <c r="J28" s="65">
        <v>34</v>
      </c>
    </row>
    <row r="29" spans="1:11" ht="15.75" customHeight="1">
      <c r="A29" s="66">
        <v>521</v>
      </c>
      <c r="C29" s="66" t="s">
        <v>143</v>
      </c>
      <c r="D29" s="94"/>
      <c r="F29" s="134">
        <v>29</v>
      </c>
      <c r="G29" s="134"/>
      <c r="H29" s="134">
        <v>1</v>
      </c>
      <c r="I29" s="85"/>
      <c r="J29" s="65">
        <v>31</v>
      </c>
    </row>
    <row r="30" spans="1:11" ht="15.75" customHeight="1">
      <c r="A30" s="66">
        <v>523</v>
      </c>
      <c r="C30" s="66" t="s">
        <v>72</v>
      </c>
      <c r="D30" s="94"/>
      <c r="F30" s="201">
        <v>5</v>
      </c>
      <c r="G30" s="134"/>
      <c r="H30" s="201">
        <v>6</v>
      </c>
      <c r="I30" s="85"/>
      <c r="J30" s="65">
        <v>3</v>
      </c>
    </row>
    <row r="31" spans="1:11" s="72" customFormat="1" ht="17.25" customHeight="1">
      <c r="C31" s="72" t="s">
        <v>228</v>
      </c>
      <c r="D31" s="94"/>
      <c r="E31" s="66"/>
      <c r="F31" s="199">
        <f>+F25+F28</f>
        <v>120</v>
      </c>
      <c r="G31" s="134"/>
      <c r="H31" s="199">
        <f>+H25+H28</f>
        <v>35</v>
      </c>
      <c r="I31" s="85"/>
      <c r="J31" s="65">
        <f>+J25+J28</f>
        <v>34</v>
      </c>
      <c r="K31" s="118"/>
    </row>
    <row r="32" spans="1:11" ht="8.25" customHeight="1">
      <c r="D32" s="94"/>
      <c r="F32" s="134"/>
      <c r="G32" s="134"/>
      <c r="H32" s="134"/>
      <c r="I32" s="85"/>
      <c r="J32" s="65"/>
      <c r="K32" s="96"/>
    </row>
    <row r="33" spans="3:11" ht="16.5" customHeight="1">
      <c r="C33" s="72" t="s">
        <v>20</v>
      </c>
      <c r="D33" s="94"/>
      <c r="E33" s="81"/>
      <c r="F33" s="201">
        <f>+F34</f>
        <v>34</v>
      </c>
      <c r="G33" s="134"/>
      <c r="H33" s="201">
        <f>+H34</f>
        <v>13</v>
      </c>
      <c r="I33" s="65"/>
      <c r="J33" s="122"/>
    </row>
    <row r="34" spans="3:11" ht="21" customHeight="1">
      <c r="C34" s="66" t="s">
        <v>151</v>
      </c>
      <c r="D34" s="94">
        <v>15</v>
      </c>
      <c r="E34" s="81"/>
      <c r="F34" s="134">
        <v>34</v>
      </c>
      <c r="G34" s="134"/>
      <c r="H34" s="134">
        <v>13</v>
      </c>
      <c r="I34" s="65"/>
      <c r="J34" s="122"/>
    </row>
    <row r="35" spans="3:11" s="72" customFormat="1" ht="12.75">
      <c r="C35" s="66"/>
      <c r="D35" s="94"/>
      <c r="E35" s="81"/>
      <c r="F35" s="134"/>
      <c r="G35" s="134"/>
      <c r="H35" s="134"/>
      <c r="I35" s="65"/>
      <c r="J35" s="122"/>
    </row>
    <row r="36" spans="3:11" s="72" customFormat="1" ht="12.75">
      <c r="C36" s="123" t="s">
        <v>185</v>
      </c>
      <c r="D36" s="94"/>
      <c r="E36" s="81"/>
      <c r="F36" s="199">
        <f>F31-F33</f>
        <v>86</v>
      </c>
      <c r="G36" s="134"/>
      <c r="H36" s="199">
        <v>22</v>
      </c>
      <c r="I36" s="65"/>
      <c r="J36" s="122"/>
      <c r="K36" s="121"/>
    </row>
    <row r="37" spans="3:11" s="72" customFormat="1" ht="12" customHeight="1">
      <c r="D37" s="94"/>
      <c r="E37" s="81"/>
      <c r="F37" s="135"/>
      <c r="G37" s="134"/>
      <c r="H37" s="135"/>
      <c r="I37" s="65"/>
      <c r="J37" s="122"/>
    </row>
    <row r="38" spans="3:11" s="72" customFormat="1" ht="15.75" customHeight="1">
      <c r="C38" s="72" t="s">
        <v>152</v>
      </c>
      <c r="D38" s="94"/>
      <c r="E38" s="81"/>
      <c r="F38" s="199">
        <f>SUM(F39)</f>
        <v>5</v>
      </c>
      <c r="G38" s="134"/>
      <c r="H38" s="199">
        <f>SUM(H39)</f>
        <v>8</v>
      </c>
      <c r="I38" s="65"/>
      <c r="J38" s="122"/>
    </row>
    <row r="39" spans="3:11" s="72" customFormat="1" ht="15.75" customHeight="1">
      <c r="C39" s="66" t="s">
        <v>153</v>
      </c>
      <c r="D39" s="94"/>
      <c r="E39" s="81"/>
      <c r="F39" s="135">
        <v>5</v>
      </c>
      <c r="G39" s="134"/>
      <c r="H39" s="135">
        <v>8</v>
      </c>
      <c r="I39" s="65"/>
      <c r="J39" s="122"/>
    </row>
    <row r="40" spans="3:11" s="72" customFormat="1" ht="15.75" customHeight="1">
      <c r="D40" s="124"/>
      <c r="E40" s="91"/>
      <c r="F40" s="202"/>
      <c r="G40" s="203"/>
      <c r="H40" s="202"/>
      <c r="I40" s="65"/>
      <c r="J40" s="122"/>
    </row>
    <row r="41" spans="3:11" s="72" customFormat="1" ht="15.75" customHeight="1">
      <c r="C41" s="72" t="s">
        <v>154</v>
      </c>
      <c r="D41" s="94"/>
      <c r="E41" s="81"/>
      <c r="F41" s="199">
        <f>+F42</f>
        <v>4</v>
      </c>
      <c r="G41" s="134"/>
      <c r="H41" s="199">
        <f>+H42</f>
        <v>1</v>
      </c>
      <c r="I41" s="65"/>
      <c r="J41" s="122"/>
    </row>
    <row r="42" spans="3:11" s="72" customFormat="1" ht="20.25" customHeight="1">
      <c r="C42" s="66" t="s">
        <v>155</v>
      </c>
      <c r="D42" s="94"/>
      <c r="E42" s="81"/>
      <c r="F42" s="199">
        <v>4</v>
      </c>
      <c r="G42" s="134"/>
      <c r="H42" s="199">
        <v>1</v>
      </c>
      <c r="I42" s="65"/>
      <c r="J42" s="122"/>
    </row>
    <row r="43" spans="3:11" s="72" customFormat="1" ht="17.25" customHeight="1" thickBot="1">
      <c r="C43" s="72" t="s">
        <v>158</v>
      </c>
      <c r="D43" s="94"/>
      <c r="E43" s="81"/>
      <c r="F43" s="204">
        <f>+F36+F38-F41</f>
        <v>87</v>
      </c>
      <c r="G43" s="134"/>
      <c r="H43" s="204">
        <f>+H36+H38-H41</f>
        <v>29</v>
      </c>
      <c r="I43" s="65"/>
      <c r="J43" s="122"/>
    </row>
    <row r="44" spans="3:11" s="72" customFormat="1" ht="7.5" customHeight="1" thickTop="1">
      <c r="D44" s="94"/>
      <c r="E44" s="81"/>
      <c r="F44" s="134"/>
      <c r="G44" s="134"/>
      <c r="H44" s="134"/>
      <c r="I44" s="71"/>
      <c r="J44" s="125"/>
    </row>
    <row r="45" spans="3:11" s="72" customFormat="1" ht="15.75" customHeight="1">
      <c r="C45" s="66" t="s">
        <v>157</v>
      </c>
      <c r="D45" s="126"/>
      <c r="E45" s="81"/>
      <c r="F45" s="134">
        <v>355</v>
      </c>
      <c r="G45" s="200"/>
      <c r="H45" s="134">
        <v>414</v>
      </c>
      <c r="I45" s="65"/>
      <c r="J45" s="122"/>
    </row>
    <row r="46" spans="3:11" ht="8.25" customHeight="1">
      <c r="D46" s="94"/>
      <c r="E46" s="81"/>
      <c r="F46" s="134"/>
      <c r="G46" s="134"/>
      <c r="H46" s="134"/>
      <c r="I46" s="65"/>
      <c r="J46" s="122"/>
    </row>
    <row r="47" spans="3:11" s="72" customFormat="1" ht="15.75" hidden="1" customHeight="1">
      <c r="C47" s="72" t="s">
        <v>104</v>
      </c>
      <c r="D47" s="94"/>
      <c r="E47" s="81"/>
      <c r="F47" s="200"/>
      <c r="G47" s="200"/>
      <c r="H47" s="200"/>
      <c r="I47" s="65"/>
      <c r="J47" s="122"/>
    </row>
    <row r="48" spans="3:11" s="72" customFormat="1" ht="15.75" hidden="1" customHeight="1">
      <c r="C48" s="66" t="s">
        <v>128</v>
      </c>
      <c r="D48" s="94"/>
      <c r="E48" s="81"/>
      <c r="F48" s="135">
        <v>0</v>
      </c>
      <c r="G48" s="200"/>
      <c r="H48" s="135">
        <v>0</v>
      </c>
      <c r="I48" s="65"/>
      <c r="J48" s="122"/>
    </row>
    <row r="49" spans="2:10" s="72" customFormat="1" ht="15.75" customHeight="1">
      <c r="B49" s="66"/>
      <c r="C49" s="72" t="s">
        <v>19</v>
      </c>
      <c r="D49" s="94"/>
      <c r="E49" s="81"/>
      <c r="F49" s="134"/>
      <c r="G49" s="134"/>
      <c r="H49" s="134"/>
      <c r="I49" s="71"/>
      <c r="J49" s="122"/>
    </row>
    <row r="50" spans="2:10" s="72" customFormat="1" ht="15.75" customHeight="1">
      <c r="B50" s="66"/>
      <c r="C50" s="127" t="s">
        <v>210</v>
      </c>
      <c r="D50" s="94"/>
      <c r="E50" s="81"/>
      <c r="F50" s="134">
        <v>0</v>
      </c>
      <c r="G50" s="134"/>
      <c r="H50" s="134">
        <v>-84</v>
      </c>
      <c r="I50" s="71"/>
      <c r="J50" s="122"/>
    </row>
    <row r="51" spans="2:10" ht="15.75" customHeight="1">
      <c r="C51" s="127" t="s">
        <v>51</v>
      </c>
      <c r="D51" s="94"/>
      <c r="E51" s="81"/>
      <c r="F51" s="199">
        <v>-12</v>
      </c>
      <c r="G51" s="200"/>
      <c r="H51" s="199">
        <v>-4</v>
      </c>
      <c r="I51" s="65"/>
      <c r="J51" s="122"/>
    </row>
    <row r="52" spans="2:10" s="72" customFormat="1" ht="18.75" customHeight="1" thickBot="1">
      <c r="C52" s="120" t="s">
        <v>88</v>
      </c>
      <c r="E52" s="81"/>
      <c r="F52" s="131">
        <f>SUM(F43:F51)</f>
        <v>430</v>
      </c>
      <c r="G52" s="134"/>
      <c r="H52" s="131">
        <f>SUM(H43:H51)</f>
        <v>355</v>
      </c>
      <c r="I52" s="65"/>
      <c r="J52" s="129"/>
    </row>
    <row r="53" spans="2:10" ht="6.75" customHeight="1" thickTop="1">
      <c r="D53" s="94"/>
      <c r="E53" s="81"/>
      <c r="F53" s="117"/>
      <c r="G53" s="117"/>
      <c r="H53" s="117"/>
      <c r="I53" s="65"/>
      <c r="J53" s="122"/>
    </row>
    <row r="54" spans="2:10" ht="15.75" customHeight="1">
      <c r="C54" s="120" t="s">
        <v>229</v>
      </c>
      <c r="D54" s="94"/>
      <c r="E54" s="81"/>
      <c r="F54" s="117"/>
      <c r="G54" s="117"/>
      <c r="H54" s="117"/>
      <c r="I54" s="65"/>
      <c r="J54" s="130"/>
    </row>
    <row r="55" spans="2:10" ht="23.25" customHeight="1" thickBot="1">
      <c r="C55" s="66" t="s">
        <v>231</v>
      </c>
      <c r="D55" s="94"/>
      <c r="E55" s="81"/>
      <c r="F55" s="128">
        <f>+F31/(F58/1000)</f>
        <v>2.907441596766925E-2</v>
      </c>
      <c r="G55" s="117"/>
      <c r="H55" s="128">
        <f>+H31/(H58/1000)</f>
        <v>8.4800379905701981E-3</v>
      </c>
      <c r="I55" s="65"/>
      <c r="J55" s="122"/>
    </row>
    <row r="56" spans="2:10" ht="23.25" customHeight="1" thickTop="1" thickBot="1">
      <c r="C56" s="66" t="s">
        <v>230</v>
      </c>
      <c r="D56" s="94"/>
      <c r="E56" s="81"/>
      <c r="F56" s="128">
        <f>+F36/(F58/1000)</f>
        <v>2.083666477682963E-2</v>
      </c>
      <c r="G56" s="117"/>
      <c r="H56" s="128">
        <f>+H36/(H58/1000)</f>
        <v>5.3303095940726956E-3</v>
      </c>
      <c r="I56" s="65"/>
      <c r="J56" s="122"/>
    </row>
    <row r="57" spans="2:10" ht="23.25" customHeight="1" thickTop="1" thickBot="1">
      <c r="C57" s="66" t="s">
        <v>232</v>
      </c>
      <c r="D57" s="94"/>
      <c r="E57" s="81"/>
      <c r="F57" s="128">
        <f>+F43/(F58/1000)</f>
        <v>2.1078951576560204E-2</v>
      </c>
      <c r="G57" s="117"/>
      <c r="H57" s="128">
        <f>+H43/(H58/1000)</f>
        <v>7.0263171921867351E-3</v>
      </c>
      <c r="I57" s="65"/>
      <c r="J57" s="122"/>
    </row>
    <row r="58" spans="2:10" ht="23.25" customHeight="1" thickTop="1" thickBot="1">
      <c r="C58" s="66" t="s">
        <v>107</v>
      </c>
      <c r="D58" s="94">
        <v>14</v>
      </c>
      <c r="E58" s="81"/>
      <c r="F58" s="131">
        <v>4127340</v>
      </c>
      <c r="G58" s="117"/>
      <c r="H58" s="131">
        <v>4127340</v>
      </c>
      <c r="I58" s="65"/>
      <c r="J58" s="122"/>
    </row>
    <row r="59" spans="2:10" ht="23.25" customHeight="1" thickTop="1" thickBot="1">
      <c r="C59" s="66" t="s">
        <v>105</v>
      </c>
      <c r="D59" s="94">
        <v>14</v>
      </c>
      <c r="E59" s="81"/>
      <c r="F59" s="132">
        <v>1</v>
      </c>
      <c r="G59" s="117"/>
      <c r="H59" s="132">
        <v>1</v>
      </c>
      <c r="I59" s="65"/>
      <c r="J59" s="133"/>
    </row>
    <row r="60" spans="2:10" ht="17.25" customHeight="1" thickTop="1">
      <c r="E60" s="81"/>
      <c r="F60" s="119"/>
      <c r="G60" s="134"/>
      <c r="H60" s="119"/>
      <c r="I60" s="65"/>
      <c r="J60" s="133"/>
    </row>
    <row r="61" spans="2:10" ht="15.75" customHeight="1">
      <c r="C61" s="340" t="s">
        <v>214</v>
      </c>
      <c r="D61" s="340"/>
      <c r="E61" s="340"/>
      <c r="F61" s="340"/>
      <c r="G61" s="340"/>
      <c r="H61" s="134"/>
      <c r="I61" s="66" t="s">
        <v>21</v>
      </c>
      <c r="J61" s="95"/>
    </row>
    <row r="62" spans="2:10" ht="12.75" customHeight="1" thickBot="1">
      <c r="C62" s="109"/>
      <c r="D62" s="109"/>
      <c r="E62" s="109"/>
      <c r="F62" s="137"/>
      <c r="G62" s="109"/>
      <c r="H62" s="137"/>
      <c r="J62" s="95"/>
    </row>
    <row r="63" spans="2:10" ht="15.75" customHeight="1" thickTop="1">
      <c r="C63" s="314" t="s">
        <v>241</v>
      </c>
      <c r="D63" s="315"/>
      <c r="E63" s="314"/>
      <c r="F63" s="316"/>
      <c r="G63" s="316"/>
      <c r="H63" s="316"/>
      <c r="J63" s="95"/>
    </row>
    <row r="64" spans="2:10" ht="15.75" customHeight="1">
      <c r="C64" s="317"/>
      <c r="D64" s="318"/>
      <c r="E64" s="300"/>
      <c r="F64" s="319"/>
      <c r="G64" s="319"/>
      <c r="H64" s="319"/>
      <c r="J64" s="95"/>
    </row>
    <row r="65" spans="3:10" ht="15.75" customHeight="1">
      <c r="C65" s="317"/>
      <c r="D65" s="318"/>
      <c r="E65" s="300"/>
      <c r="F65" s="319"/>
      <c r="G65" s="319"/>
      <c r="H65" s="319"/>
      <c r="J65" s="95"/>
    </row>
    <row r="66" spans="3:10" ht="15.75" customHeight="1">
      <c r="C66" s="301" t="s">
        <v>242</v>
      </c>
      <c r="D66" s="300" t="s">
        <v>243</v>
      </c>
      <c r="E66" s="304"/>
      <c r="F66" s="305"/>
      <c r="G66" s="306"/>
      <c r="H66" s="160"/>
      <c r="J66" s="95"/>
    </row>
    <row r="67" spans="3:10" ht="15.75" customHeight="1">
      <c r="C67" s="307" t="s">
        <v>244</v>
      </c>
      <c r="D67" s="300" t="s">
        <v>245</v>
      </c>
      <c r="E67" s="304"/>
      <c r="F67" s="305"/>
      <c r="G67" s="306"/>
      <c r="H67" s="160"/>
      <c r="J67" s="95"/>
    </row>
    <row r="68" spans="3:10" ht="15.75" customHeight="1">
      <c r="C68" s="307"/>
      <c r="D68" s="300"/>
      <c r="E68" s="304"/>
      <c r="F68" s="305"/>
      <c r="G68" s="306"/>
      <c r="H68" s="160"/>
      <c r="J68" s="95"/>
    </row>
    <row r="69" spans="3:10" ht="15.75" customHeight="1">
      <c r="C69" s="313" t="s">
        <v>246</v>
      </c>
      <c r="D69" s="307" t="s">
        <v>247</v>
      </c>
      <c r="E69" s="304"/>
      <c r="F69" s="305"/>
      <c r="G69" s="306"/>
      <c r="H69" s="160"/>
      <c r="J69" s="95"/>
    </row>
    <row r="70" spans="3:10" ht="15.75" customHeight="1">
      <c r="C70" s="307" t="s">
        <v>248</v>
      </c>
      <c r="D70" s="307" t="s">
        <v>249</v>
      </c>
      <c r="E70" s="304"/>
      <c r="F70" s="305"/>
      <c r="G70" s="306"/>
      <c r="H70" s="160"/>
      <c r="J70" s="95"/>
    </row>
    <row r="71" spans="3:10" ht="15.75" customHeight="1">
      <c r="J71" s="95"/>
    </row>
    <row r="72" spans="3:10" ht="15.75" customHeight="1">
      <c r="J72" s="95"/>
    </row>
    <row r="73" spans="3:10" ht="15.75" customHeight="1">
      <c r="J73" s="95"/>
    </row>
    <row r="74" spans="3:10" ht="15.75" customHeight="1">
      <c r="J74" s="95"/>
    </row>
    <row r="75" spans="3:10" ht="15.75" customHeight="1">
      <c r="J75" s="95"/>
    </row>
    <row r="76" spans="3:10" ht="15.75" customHeight="1">
      <c r="J76" s="95"/>
    </row>
    <row r="77" spans="3:10" ht="15.75" customHeight="1">
      <c r="J77" s="95"/>
    </row>
    <row r="78" spans="3:10" ht="15.75" customHeight="1">
      <c r="J78" s="95"/>
    </row>
    <row r="79" spans="3:10" ht="15.75" customHeight="1">
      <c r="J79" s="95"/>
    </row>
    <row r="80" spans="3:10" ht="15.75" customHeight="1">
      <c r="J80" s="95"/>
    </row>
    <row r="81" spans="10:10" ht="15.75" customHeight="1">
      <c r="J81" s="95"/>
    </row>
    <row r="82" spans="10:10" ht="15.75" customHeight="1">
      <c r="J82" s="95"/>
    </row>
    <row r="83" spans="10:10" ht="15.75" customHeight="1">
      <c r="J83" s="95"/>
    </row>
    <row r="84" spans="10:10" ht="15.75" customHeight="1">
      <c r="J84" s="95"/>
    </row>
    <row r="85" spans="10:10" ht="15.75" customHeight="1">
      <c r="J85" s="95"/>
    </row>
    <row r="86" spans="10:10" ht="15.75" customHeight="1">
      <c r="J86" s="95"/>
    </row>
    <row r="87" spans="10:10" ht="15.75" customHeight="1">
      <c r="J87" s="95"/>
    </row>
    <row r="88" spans="10:10" ht="15.75" customHeight="1">
      <c r="J88" s="95"/>
    </row>
    <row r="89" spans="10:10" ht="15.75" customHeight="1">
      <c r="J89" s="95"/>
    </row>
    <row r="90" spans="10:10" ht="15.75" customHeight="1">
      <c r="J90" s="95"/>
    </row>
    <row r="91" spans="10:10" ht="15.75" customHeight="1">
      <c r="J91" s="95"/>
    </row>
    <row r="92" spans="10:10" ht="15.75" customHeight="1">
      <c r="J92" s="95"/>
    </row>
    <row r="93" spans="10:10" ht="15.75" customHeight="1">
      <c r="J93" s="95"/>
    </row>
    <row r="94" spans="10:10" ht="15.75" customHeight="1">
      <c r="J94" s="95"/>
    </row>
    <row r="95" spans="10:10" ht="15.75" customHeight="1">
      <c r="J95" s="95"/>
    </row>
    <row r="96" spans="10:10" ht="15.75" customHeight="1">
      <c r="J96" s="95"/>
    </row>
    <row r="97" spans="10:10" ht="15.75" customHeight="1">
      <c r="J97" s="95"/>
    </row>
    <row r="98" spans="10:10" ht="15.75" customHeight="1">
      <c r="J98" s="95"/>
    </row>
    <row r="99" spans="10:10" ht="15.75" customHeight="1">
      <c r="J99" s="95"/>
    </row>
    <row r="100" spans="10:10" ht="15.75" customHeight="1">
      <c r="J100" s="95"/>
    </row>
    <row r="101" spans="10:10" ht="15.75" customHeight="1">
      <c r="J101" s="95"/>
    </row>
    <row r="102" spans="10:10" ht="15.75" customHeight="1">
      <c r="J102" s="95"/>
    </row>
    <row r="103" spans="10:10" ht="15.75" customHeight="1">
      <c r="J103" s="95"/>
    </row>
    <row r="104" spans="10:10" ht="15.75" customHeight="1">
      <c r="J104" s="95"/>
    </row>
    <row r="105" spans="10:10" ht="15.75" customHeight="1">
      <c r="J105" s="95"/>
    </row>
    <row r="106" spans="10:10" ht="15.75" customHeight="1">
      <c r="J106" s="95"/>
    </row>
    <row r="107" spans="10:10" ht="15.75" customHeight="1">
      <c r="J107" s="95"/>
    </row>
    <row r="108" spans="10:10" ht="15.75" customHeight="1">
      <c r="J108" s="95"/>
    </row>
    <row r="109" spans="10:10" ht="15.75" customHeight="1">
      <c r="J109" s="95"/>
    </row>
    <row r="110" spans="10:10" ht="15.75" customHeight="1">
      <c r="J110" s="95"/>
    </row>
    <row r="111" spans="10:10" ht="15.75" customHeight="1">
      <c r="J111" s="95"/>
    </row>
    <row r="112" spans="10:10" ht="15.75" customHeight="1">
      <c r="J112" s="95"/>
    </row>
    <row r="113" spans="10:10" ht="15.75" customHeight="1">
      <c r="J113" s="95"/>
    </row>
    <row r="114" spans="10:10" ht="15.75" customHeight="1">
      <c r="J114" s="95"/>
    </row>
    <row r="115" spans="10:10" ht="15.75" customHeight="1">
      <c r="J115" s="95"/>
    </row>
    <row r="116" spans="10:10" ht="15.75" customHeight="1">
      <c r="J116" s="95"/>
    </row>
    <row r="117" spans="10:10" ht="15.75" customHeight="1">
      <c r="J117" s="95"/>
    </row>
    <row r="118" spans="10:10" ht="15.75" customHeight="1">
      <c r="J118" s="95"/>
    </row>
    <row r="119" spans="10:10" ht="15.75" customHeight="1">
      <c r="J119" s="95"/>
    </row>
    <row r="120" spans="10:10" ht="15.75" customHeight="1">
      <c r="J120" s="95"/>
    </row>
    <row r="121" spans="10:10" ht="15.75" customHeight="1">
      <c r="J121" s="95"/>
    </row>
    <row r="122" spans="10:10" ht="15.75" customHeight="1">
      <c r="J122" s="95"/>
    </row>
    <row r="123" spans="10:10" ht="15.75" customHeight="1">
      <c r="J123" s="95"/>
    </row>
    <row r="124" spans="10:10" ht="15.75" customHeight="1">
      <c r="J124" s="95"/>
    </row>
    <row r="125" spans="10:10" ht="15.75" customHeight="1">
      <c r="J125" s="95"/>
    </row>
    <row r="126" spans="10:10" ht="15.75" customHeight="1">
      <c r="J126" s="95"/>
    </row>
    <row r="127" spans="10:10" ht="15.75" customHeight="1">
      <c r="J127" s="95"/>
    </row>
    <row r="128" spans="10:10" ht="15.75" customHeight="1">
      <c r="J128" s="95"/>
    </row>
    <row r="129" spans="10:10" ht="15.75" customHeight="1">
      <c r="J129" s="95"/>
    </row>
    <row r="130" spans="10:10" ht="15.75" customHeight="1">
      <c r="J130" s="95"/>
    </row>
    <row r="131" spans="10:10" ht="15.75" customHeight="1">
      <c r="J131" s="95"/>
    </row>
    <row r="132" spans="10:10" ht="15.75" customHeight="1">
      <c r="J132" s="95"/>
    </row>
    <row r="133" spans="10:10" ht="15.75" customHeight="1">
      <c r="J133" s="95"/>
    </row>
    <row r="134" spans="10:10" ht="15.75" customHeight="1">
      <c r="J134" s="95"/>
    </row>
    <row r="135" spans="10:10" ht="15.75" customHeight="1">
      <c r="J135" s="95"/>
    </row>
    <row r="136" spans="10:10" ht="15.75" customHeight="1">
      <c r="J136" s="95"/>
    </row>
    <row r="137" spans="10:10" ht="15.75" customHeight="1">
      <c r="J137" s="95"/>
    </row>
    <row r="138" spans="10:10" ht="15.75" customHeight="1">
      <c r="J138" s="95"/>
    </row>
    <row r="139" spans="10:10" ht="15.75" customHeight="1">
      <c r="J139" s="95"/>
    </row>
    <row r="140" spans="10:10" ht="15.75" customHeight="1">
      <c r="J140" s="95"/>
    </row>
    <row r="141" spans="10:10" ht="15.75" customHeight="1">
      <c r="J141" s="95"/>
    </row>
    <row r="142" spans="10:10" ht="15.75" customHeight="1">
      <c r="J142" s="95"/>
    </row>
    <row r="143" spans="10:10" ht="15.75" customHeight="1">
      <c r="J143" s="95"/>
    </row>
    <row r="144" spans="10:10" ht="15.75" customHeight="1">
      <c r="J144" s="95"/>
    </row>
    <row r="145" spans="10:10" ht="15.75" customHeight="1">
      <c r="J145" s="95"/>
    </row>
    <row r="146" spans="10:10" ht="15.75" customHeight="1">
      <c r="J146" s="95"/>
    </row>
    <row r="147" spans="10:10" ht="15.75" customHeight="1">
      <c r="J147" s="95"/>
    </row>
    <row r="148" spans="10:10" ht="15.75" customHeight="1">
      <c r="J148" s="95"/>
    </row>
    <row r="149" spans="10:10" ht="15.75" customHeight="1">
      <c r="J149" s="95"/>
    </row>
    <row r="150" spans="10:10" ht="15.75" customHeight="1">
      <c r="J150" s="95"/>
    </row>
    <row r="151" spans="10:10" ht="15.75" customHeight="1">
      <c r="J151" s="95"/>
    </row>
    <row r="152" spans="10:10" ht="15.75" customHeight="1">
      <c r="J152" s="95"/>
    </row>
    <row r="153" spans="10:10" ht="15.75" customHeight="1">
      <c r="J153" s="95"/>
    </row>
    <row r="154" spans="10:10" ht="15.75" customHeight="1">
      <c r="J154" s="95"/>
    </row>
    <row r="155" spans="10:10" ht="15.75" customHeight="1">
      <c r="J155" s="95"/>
    </row>
    <row r="156" spans="10:10" ht="15.75" customHeight="1">
      <c r="J156" s="95"/>
    </row>
    <row r="157" spans="10:10" ht="15.75" customHeight="1">
      <c r="J157" s="95"/>
    </row>
    <row r="158" spans="10:10" ht="15.75" customHeight="1">
      <c r="J158" s="95"/>
    </row>
    <row r="159" spans="10:10" ht="15.75" customHeight="1">
      <c r="J159" s="95"/>
    </row>
    <row r="160" spans="10:10" ht="15.75" customHeight="1">
      <c r="J160" s="95"/>
    </row>
    <row r="161" spans="10:10" ht="15.75" customHeight="1">
      <c r="J161" s="95"/>
    </row>
    <row r="162" spans="10:10" ht="15.75" customHeight="1">
      <c r="J162" s="95"/>
    </row>
    <row r="163" spans="10:10" ht="15.75" customHeight="1">
      <c r="J163" s="95"/>
    </row>
    <row r="164" spans="10:10" ht="15.75" customHeight="1">
      <c r="J164" s="95"/>
    </row>
    <row r="165" spans="10:10" ht="15.75" customHeight="1">
      <c r="J165" s="95"/>
    </row>
    <row r="166" spans="10:10" ht="15.75" customHeight="1">
      <c r="J166" s="95"/>
    </row>
    <row r="167" spans="10:10" ht="15.75" customHeight="1">
      <c r="J167" s="95"/>
    </row>
    <row r="168" spans="10:10" ht="15.75" customHeight="1">
      <c r="J168" s="95"/>
    </row>
    <row r="169" spans="10:10" ht="15.75" customHeight="1">
      <c r="J169" s="95"/>
    </row>
    <row r="170" spans="10:10" ht="15.75" customHeight="1">
      <c r="J170" s="95"/>
    </row>
    <row r="171" spans="10:10" ht="15.75" customHeight="1">
      <c r="J171" s="95"/>
    </row>
    <row r="172" spans="10:10" ht="15.75" customHeight="1">
      <c r="J172" s="95"/>
    </row>
    <row r="173" spans="10:10" ht="15.75" customHeight="1">
      <c r="J173" s="95"/>
    </row>
    <row r="174" spans="10:10" ht="15.75" customHeight="1">
      <c r="J174" s="95"/>
    </row>
    <row r="175" spans="10:10" ht="15.75" customHeight="1">
      <c r="J175" s="95"/>
    </row>
    <row r="176" spans="10:10" ht="15.75" customHeight="1">
      <c r="J176" s="95"/>
    </row>
    <row r="177" spans="10:10" ht="15.75" customHeight="1">
      <c r="J177" s="95"/>
    </row>
    <row r="178" spans="10:10" ht="15.75" customHeight="1">
      <c r="J178" s="95"/>
    </row>
    <row r="179" spans="10:10" ht="15.75" customHeight="1">
      <c r="J179" s="95"/>
    </row>
    <row r="180" spans="10:10" ht="15.75" customHeight="1">
      <c r="J180" s="95"/>
    </row>
    <row r="181" spans="10:10" ht="15.75" customHeight="1">
      <c r="J181" s="95"/>
    </row>
    <row r="182" spans="10:10" ht="15.75" customHeight="1">
      <c r="J182" s="95"/>
    </row>
    <row r="183" spans="10:10" ht="15.75" customHeight="1">
      <c r="J183" s="95"/>
    </row>
    <row r="184" spans="10:10" ht="15.75" customHeight="1">
      <c r="J184" s="95"/>
    </row>
    <row r="185" spans="10:10" ht="15.75" customHeight="1">
      <c r="J185" s="95"/>
    </row>
    <row r="186" spans="10:10" ht="15.75" customHeight="1">
      <c r="J186" s="95"/>
    </row>
    <row r="187" spans="10:10" ht="15.75" customHeight="1">
      <c r="J187" s="95"/>
    </row>
    <row r="188" spans="10:10" ht="15.75" customHeight="1">
      <c r="J188" s="95"/>
    </row>
    <row r="189" spans="10:10" ht="15.75" customHeight="1">
      <c r="J189" s="95"/>
    </row>
    <row r="190" spans="10:10" ht="15.75" customHeight="1">
      <c r="J190" s="95"/>
    </row>
    <row r="191" spans="10:10" ht="15.75" customHeight="1">
      <c r="J191" s="95"/>
    </row>
    <row r="192" spans="10:10" ht="15.75" customHeight="1">
      <c r="J192" s="95"/>
    </row>
    <row r="193" spans="10:10" ht="15.75" customHeight="1">
      <c r="J193" s="95"/>
    </row>
    <row r="194" spans="10:10" ht="15.75" customHeight="1">
      <c r="J194" s="95"/>
    </row>
    <row r="195" spans="10:10" ht="15.75" customHeight="1">
      <c r="J195" s="95"/>
    </row>
    <row r="196" spans="10:10" ht="15.75" customHeight="1">
      <c r="J196" s="95"/>
    </row>
    <row r="197" spans="10:10" ht="15.75" customHeight="1">
      <c r="J197" s="95"/>
    </row>
    <row r="198" spans="10:10" ht="15.75" customHeight="1">
      <c r="J198" s="95"/>
    </row>
    <row r="199" spans="10:10" ht="15.75" customHeight="1">
      <c r="J199" s="95"/>
    </row>
    <row r="200" spans="10:10" ht="15.75" customHeight="1">
      <c r="J200" s="95"/>
    </row>
    <row r="201" spans="10:10" ht="15.75" customHeight="1">
      <c r="J201" s="95"/>
    </row>
    <row r="202" spans="10:10" ht="15.75" customHeight="1">
      <c r="J202" s="95"/>
    </row>
    <row r="203" spans="10:10" ht="15.75" customHeight="1">
      <c r="J203" s="95"/>
    </row>
    <row r="204" spans="10:10" ht="15.75" customHeight="1">
      <c r="J204" s="95"/>
    </row>
    <row r="205" spans="10:10" ht="15.75" customHeight="1">
      <c r="J205" s="95"/>
    </row>
    <row r="206" spans="10:10" ht="15.75" customHeight="1">
      <c r="J206" s="95"/>
    </row>
    <row r="207" spans="10:10" ht="15.75" customHeight="1">
      <c r="J207" s="95"/>
    </row>
    <row r="208" spans="10:10" ht="15.75" customHeight="1">
      <c r="J208" s="95"/>
    </row>
    <row r="209" spans="10:10" ht="15.75" customHeight="1">
      <c r="J209" s="95"/>
    </row>
    <row r="210" spans="10:10" ht="15.75" customHeight="1">
      <c r="J210" s="95"/>
    </row>
    <row r="211" spans="10:10" ht="15.75" customHeight="1">
      <c r="J211" s="95"/>
    </row>
    <row r="212" spans="10:10" ht="15.75" customHeight="1">
      <c r="J212" s="95"/>
    </row>
    <row r="213" spans="10:10" ht="15.75" customHeight="1">
      <c r="J213" s="95"/>
    </row>
    <row r="214" spans="10:10" ht="15.75" customHeight="1">
      <c r="J214" s="95"/>
    </row>
    <row r="215" spans="10:10" ht="15.75" customHeight="1">
      <c r="J215" s="95"/>
    </row>
    <row r="216" spans="10:10" ht="15.75" customHeight="1">
      <c r="J216" s="95"/>
    </row>
    <row r="217" spans="10:10" ht="15.75" customHeight="1">
      <c r="J217" s="95"/>
    </row>
    <row r="218" spans="10:10" ht="15.75" customHeight="1">
      <c r="J218" s="95"/>
    </row>
    <row r="219" spans="10:10" ht="15.75" customHeight="1">
      <c r="J219" s="95"/>
    </row>
    <row r="220" spans="10:10" ht="15.75" customHeight="1">
      <c r="J220" s="95"/>
    </row>
    <row r="221" spans="10:10" ht="15.75" customHeight="1">
      <c r="J221" s="95"/>
    </row>
    <row r="222" spans="10:10" ht="15.75" customHeight="1">
      <c r="J222" s="95"/>
    </row>
    <row r="223" spans="10:10" ht="15.75" customHeight="1">
      <c r="J223" s="95"/>
    </row>
    <row r="224" spans="10:10" ht="15.75" customHeight="1">
      <c r="J224" s="95"/>
    </row>
    <row r="225" spans="10:10" ht="15.75" customHeight="1">
      <c r="J225" s="95"/>
    </row>
    <row r="226" spans="10:10" ht="15.75" customHeight="1">
      <c r="J226" s="95"/>
    </row>
    <row r="227" spans="10:10" ht="15.75" customHeight="1">
      <c r="J227" s="95"/>
    </row>
    <row r="228" spans="10:10" ht="15.75" customHeight="1">
      <c r="J228" s="95"/>
    </row>
    <row r="229" spans="10:10" ht="15.75" customHeight="1">
      <c r="J229" s="95"/>
    </row>
    <row r="230" spans="10:10" ht="15.75" customHeight="1">
      <c r="J230" s="95"/>
    </row>
    <row r="231" spans="10:10" ht="15.75" customHeight="1">
      <c r="J231" s="95"/>
    </row>
    <row r="232" spans="10:10" ht="15.75" customHeight="1">
      <c r="J232" s="95"/>
    </row>
    <row r="233" spans="10:10" ht="15.75" customHeight="1">
      <c r="J233" s="95"/>
    </row>
    <row r="234" spans="10:10" ht="15.75" customHeight="1">
      <c r="J234" s="95"/>
    </row>
    <row r="235" spans="10:10" ht="15.75" customHeight="1">
      <c r="J235" s="95"/>
    </row>
    <row r="236" spans="10:10" ht="15.75" customHeight="1">
      <c r="J236" s="95"/>
    </row>
    <row r="237" spans="10:10" ht="15.75" customHeight="1">
      <c r="J237" s="95"/>
    </row>
    <row r="238" spans="10:10" ht="15.75" customHeight="1">
      <c r="J238" s="95"/>
    </row>
    <row r="239" spans="10:10" ht="15.75" customHeight="1">
      <c r="J239" s="95"/>
    </row>
    <row r="240" spans="10:10" ht="15.75" customHeight="1">
      <c r="J240" s="95"/>
    </row>
    <row r="241" spans="10:10" ht="15.75" customHeight="1">
      <c r="J241" s="95"/>
    </row>
    <row r="242" spans="10:10" ht="15.75" customHeight="1">
      <c r="J242" s="95"/>
    </row>
    <row r="243" spans="10:10" ht="15.75" customHeight="1">
      <c r="J243" s="95"/>
    </row>
    <row r="244" spans="10:10" ht="15.75" customHeight="1">
      <c r="J244" s="95"/>
    </row>
    <row r="245" spans="10:10" ht="15.75" customHeight="1">
      <c r="J245" s="95"/>
    </row>
    <row r="246" spans="10:10" ht="15.75" customHeight="1">
      <c r="J246" s="95"/>
    </row>
    <row r="247" spans="10:10" ht="15.75" customHeight="1">
      <c r="J247" s="95"/>
    </row>
    <row r="248" spans="10:10" ht="15.75" customHeight="1">
      <c r="J248" s="95"/>
    </row>
    <row r="249" spans="10:10" ht="15.75" customHeight="1">
      <c r="J249" s="95"/>
    </row>
    <row r="250" spans="10:10" ht="15.75" customHeight="1">
      <c r="J250" s="95"/>
    </row>
    <row r="251" spans="10:10" ht="15.75" customHeight="1">
      <c r="J251" s="95"/>
    </row>
    <row r="252" spans="10:10" ht="15.75" customHeight="1">
      <c r="J252" s="95"/>
    </row>
    <row r="253" spans="10:10" ht="15.75" customHeight="1">
      <c r="J253" s="95"/>
    </row>
    <row r="254" spans="10:10" ht="15.75" customHeight="1">
      <c r="J254" s="95"/>
    </row>
    <row r="255" spans="10:10" ht="15.75" customHeight="1">
      <c r="J255" s="95"/>
    </row>
    <row r="256" spans="10:10" ht="15.75" customHeight="1">
      <c r="J256" s="95"/>
    </row>
    <row r="257" spans="10:10" ht="15.75" customHeight="1">
      <c r="J257" s="95"/>
    </row>
    <row r="258" spans="10:10" ht="15.75" customHeight="1">
      <c r="J258" s="95"/>
    </row>
    <row r="259" spans="10:10" ht="15.75" customHeight="1">
      <c r="J259" s="95"/>
    </row>
    <row r="260" spans="10:10" ht="15.75" customHeight="1">
      <c r="J260" s="95"/>
    </row>
    <row r="261" spans="10:10" ht="15.75" customHeight="1">
      <c r="J261" s="95"/>
    </row>
    <row r="262" spans="10:10" ht="15.75" customHeight="1">
      <c r="J262" s="95"/>
    </row>
    <row r="263" spans="10:10" ht="15.75" customHeight="1">
      <c r="J263" s="95"/>
    </row>
    <row r="264" spans="10:10" ht="15.75" customHeight="1">
      <c r="J264" s="95"/>
    </row>
    <row r="265" spans="10:10" ht="15.75" customHeight="1">
      <c r="J265" s="95"/>
    </row>
    <row r="266" spans="10:10" ht="15.75" customHeight="1">
      <c r="J266" s="95"/>
    </row>
    <row r="267" spans="10:10" ht="15.75" customHeight="1">
      <c r="J267" s="95"/>
    </row>
    <row r="268" spans="10:10" ht="15.75" customHeight="1">
      <c r="J268" s="95"/>
    </row>
    <row r="269" spans="10:10" ht="15.75" customHeight="1">
      <c r="J269" s="95"/>
    </row>
    <row r="270" spans="10:10" ht="15.75" customHeight="1">
      <c r="J270" s="95"/>
    </row>
    <row r="271" spans="10:10" ht="15.75" customHeight="1">
      <c r="J271" s="95"/>
    </row>
    <row r="272" spans="10:10" ht="15.75" customHeight="1">
      <c r="J272" s="95"/>
    </row>
    <row r="273" spans="10:10" ht="15.75" customHeight="1">
      <c r="J273" s="95"/>
    </row>
    <row r="274" spans="10:10" ht="15.75" customHeight="1">
      <c r="J274" s="95"/>
    </row>
    <row r="275" spans="10:10" ht="15.75" customHeight="1">
      <c r="J275" s="95"/>
    </row>
    <row r="276" spans="10:10" ht="15.75" customHeight="1">
      <c r="J276" s="95"/>
    </row>
    <row r="277" spans="10:10" ht="15.75" customHeight="1">
      <c r="J277" s="95"/>
    </row>
    <row r="278" spans="10:10" ht="15.75" customHeight="1">
      <c r="J278" s="95"/>
    </row>
    <row r="279" spans="10:10" ht="15.75" customHeight="1">
      <c r="J279" s="95"/>
    </row>
    <row r="280" spans="10:10" ht="15.75" customHeight="1">
      <c r="J280" s="95"/>
    </row>
    <row r="281" spans="10:10" ht="15.75" customHeight="1">
      <c r="J281" s="95"/>
    </row>
    <row r="282" spans="10:10" ht="15.75" customHeight="1">
      <c r="J282" s="95"/>
    </row>
    <row r="283" spans="10:10" ht="15.75" customHeight="1">
      <c r="J283" s="95"/>
    </row>
    <row r="284" spans="10:10" ht="15.75" customHeight="1">
      <c r="J284" s="95"/>
    </row>
    <row r="285" spans="10:10" ht="15.75" customHeight="1">
      <c r="J285" s="95"/>
    </row>
    <row r="286" spans="10:10" ht="15.75" customHeight="1">
      <c r="J286" s="95"/>
    </row>
    <row r="287" spans="10:10" ht="15.75" customHeight="1">
      <c r="J287" s="95"/>
    </row>
    <row r="288" spans="10:10" ht="15.75" customHeight="1">
      <c r="J288" s="95"/>
    </row>
    <row r="289" spans="10:10" ht="15.75" customHeight="1">
      <c r="J289" s="95"/>
    </row>
    <row r="290" spans="10:10" ht="15.75" customHeight="1">
      <c r="J290" s="95"/>
    </row>
    <row r="291" spans="10:10" ht="15.75" customHeight="1">
      <c r="J291" s="95"/>
    </row>
    <row r="292" spans="10:10" ht="15.75" customHeight="1">
      <c r="J292" s="95"/>
    </row>
    <row r="293" spans="10:10" ht="15.75" customHeight="1">
      <c r="J293" s="95"/>
    </row>
    <row r="294" spans="10:10" ht="15.75" customHeight="1">
      <c r="J294" s="95"/>
    </row>
    <row r="295" spans="10:10" ht="15.75" customHeight="1">
      <c r="J295" s="95"/>
    </row>
    <row r="296" spans="10:10" ht="15.75" customHeight="1">
      <c r="J296" s="95"/>
    </row>
    <row r="297" spans="10:10" ht="15.75" customHeight="1">
      <c r="J297" s="95"/>
    </row>
    <row r="298" spans="10:10" ht="15.75" customHeight="1">
      <c r="J298" s="95"/>
    </row>
    <row r="299" spans="10:10" ht="15.75" customHeight="1">
      <c r="J299" s="95"/>
    </row>
    <row r="300" spans="10:10" ht="15.75" customHeight="1">
      <c r="J300" s="95"/>
    </row>
    <row r="301" spans="10:10" ht="15.75" customHeight="1">
      <c r="J301" s="95"/>
    </row>
    <row r="302" spans="10:10" ht="15.75" customHeight="1">
      <c r="J302" s="95"/>
    </row>
    <row r="303" spans="10:10" ht="15.75" customHeight="1">
      <c r="J303" s="95"/>
    </row>
    <row r="304" spans="10:10" ht="15.75" customHeight="1">
      <c r="J304" s="95"/>
    </row>
    <row r="305" spans="10:10" ht="15.75" customHeight="1">
      <c r="J305" s="95"/>
    </row>
    <row r="306" spans="10:10" ht="15.75" customHeight="1">
      <c r="J306" s="95"/>
    </row>
    <row r="307" spans="10:10" ht="15.75" customHeight="1">
      <c r="J307" s="95"/>
    </row>
    <row r="308" spans="10:10" ht="15.75" customHeight="1">
      <c r="J308" s="95"/>
    </row>
    <row r="309" spans="10:10" ht="15.75" customHeight="1">
      <c r="J309" s="95"/>
    </row>
    <row r="310" spans="10:10" ht="15.75" customHeight="1">
      <c r="J310" s="95"/>
    </row>
    <row r="311" spans="10:10" ht="15.75" customHeight="1">
      <c r="J311" s="95"/>
    </row>
    <row r="312" spans="10:10" ht="15.75" customHeight="1">
      <c r="J312" s="95"/>
    </row>
    <row r="313" spans="10:10" ht="15.75" customHeight="1">
      <c r="J313" s="95"/>
    </row>
    <row r="314" spans="10:10" ht="15.75" customHeight="1">
      <c r="J314" s="95"/>
    </row>
    <row r="315" spans="10:10" ht="15.75" customHeight="1">
      <c r="J315" s="95"/>
    </row>
    <row r="316" spans="10:10" ht="15.75" customHeight="1">
      <c r="J316" s="95"/>
    </row>
    <row r="317" spans="10:10" ht="15.75" customHeight="1">
      <c r="J317" s="138"/>
    </row>
    <row r="318" spans="10:10" ht="15.75" customHeight="1">
      <c r="J318" s="138"/>
    </row>
    <row r="319" spans="10:10" ht="15.75" customHeight="1">
      <c r="J319" s="138"/>
    </row>
    <row r="320" spans="10:10" ht="15.75" customHeight="1">
      <c r="J320" s="138"/>
    </row>
    <row r="321" spans="10:10" ht="15.75" customHeight="1">
      <c r="J321" s="138"/>
    </row>
    <row r="322" spans="10:10" ht="15.75" customHeight="1">
      <c r="J322" s="138"/>
    </row>
    <row r="323" spans="10:10" ht="15.75" customHeight="1">
      <c r="J323" s="138"/>
    </row>
    <row r="324" spans="10:10" ht="15.75" customHeight="1">
      <c r="J324" s="138"/>
    </row>
    <row r="325" spans="10:10" ht="15.75" customHeight="1">
      <c r="J325" s="138"/>
    </row>
    <row r="326" spans="10:10" ht="15.75" customHeight="1">
      <c r="J326" s="138"/>
    </row>
    <row r="327" spans="10:10" ht="15.75" customHeight="1">
      <c r="J327" s="138"/>
    </row>
  </sheetData>
  <mergeCells count="10">
    <mergeCell ref="C61:G61"/>
    <mergeCell ref="C2:J2"/>
    <mergeCell ref="A3:H3"/>
    <mergeCell ref="I3:J3"/>
    <mergeCell ref="A10:H10"/>
    <mergeCell ref="I10:J10"/>
    <mergeCell ref="A6:H6"/>
    <mergeCell ref="I6:J6"/>
    <mergeCell ref="A8:H8"/>
    <mergeCell ref="I8:J8"/>
  </mergeCells>
  <phoneticPr fontId="4" type="noConversion"/>
  <printOptions horizontalCentered="1"/>
  <pageMargins left="0.57999999999999996" right="0.59055118110236204" top="0.46" bottom="0.18" header="0.31496062992126" footer="0.63"/>
  <pageSetup scale="73" firstPageNumber="3" orientation="portrait" useFirstPageNumber="1" r:id="rId1"/>
  <headerFooter alignWithMargins="0">
    <oddHeader xml:space="preserve">&amp;C
</oddHeader>
    <oddFooter>&amp;C&amp;"Univers for KPMG,Regular"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zoomScaleNormal="100" zoomScaleSheetLayoutView="100" workbookViewId="0"/>
  </sheetViews>
  <sheetFormatPr defaultColWidth="11.5703125" defaultRowHeight="18" customHeight="1"/>
  <cols>
    <col min="1" max="1" width="35.42578125" style="66" customWidth="1"/>
    <col min="2" max="2" width="4.5703125" style="66" customWidth="1"/>
    <col min="3" max="3" width="9" style="66" customWidth="1"/>
    <col min="4" max="4" width="5.85546875" style="66" customWidth="1"/>
    <col min="5" max="5" width="11.28515625" style="66" customWidth="1"/>
    <col min="6" max="6" width="4.42578125" style="85" customWidth="1"/>
    <col min="7" max="7" width="9.85546875" style="66" customWidth="1"/>
    <col min="8" max="8" width="4.42578125" style="85" customWidth="1"/>
    <col min="9" max="9" width="11.42578125" style="66" customWidth="1"/>
    <col min="10" max="10" width="4.42578125" style="85" customWidth="1"/>
    <col min="11" max="11" width="10.140625" style="66" customWidth="1"/>
    <col min="12" max="12" width="13.5703125" style="85" customWidth="1"/>
    <col min="13" max="16384" width="11.5703125" style="66"/>
  </cols>
  <sheetData>
    <row r="1" spans="1:17" ht="15" customHeight="1">
      <c r="A1" s="61" t="s">
        <v>182</v>
      </c>
      <c r="B1" s="62"/>
      <c r="C1" s="62"/>
      <c r="D1" s="62"/>
      <c r="E1" s="63"/>
      <c r="F1" s="62"/>
      <c r="G1" s="64"/>
      <c r="H1" s="62"/>
      <c r="I1" s="65"/>
      <c r="J1" s="65"/>
      <c r="L1" s="66"/>
    </row>
    <row r="2" spans="1:17" ht="15" customHeight="1">
      <c r="A2" s="67" t="s">
        <v>221</v>
      </c>
      <c r="B2" s="62"/>
      <c r="C2" s="62"/>
      <c r="D2" s="62"/>
      <c r="E2" s="63"/>
      <c r="F2" s="62"/>
      <c r="G2" s="64"/>
      <c r="H2" s="62"/>
      <c r="I2" s="65"/>
      <c r="J2" s="65"/>
      <c r="L2" s="66"/>
    </row>
    <row r="3" spans="1:17" s="72" customFormat="1" ht="18" customHeight="1">
      <c r="A3" s="341" t="s">
        <v>220</v>
      </c>
      <c r="B3" s="341"/>
      <c r="C3" s="341"/>
      <c r="D3" s="341"/>
      <c r="E3" s="341"/>
      <c r="F3" s="341"/>
      <c r="G3" s="341"/>
      <c r="H3" s="341"/>
      <c r="I3" s="68"/>
      <c r="J3" s="68"/>
      <c r="K3" s="68"/>
      <c r="L3" s="139"/>
    </row>
    <row r="4" spans="1:17" ht="18" customHeight="1">
      <c r="A4" s="73" t="s">
        <v>195</v>
      </c>
      <c r="B4" s="73"/>
      <c r="C4" s="112"/>
      <c r="D4" s="112"/>
      <c r="E4" s="112"/>
      <c r="F4" s="112"/>
      <c r="G4" s="112"/>
      <c r="H4" s="112"/>
      <c r="J4" s="112"/>
    </row>
    <row r="5" spans="1:17" ht="12" customHeight="1">
      <c r="A5" s="73"/>
      <c r="B5" s="73"/>
      <c r="C5" s="112"/>
      <c r="D5" s="112"/>
      <c r="E5" s="112"/>
      <c r="F5" s="112"/>
      <c r="G5" s="112"/>
      <c r="H5" s="112"/>
      <c r="J5" s="112"/>
    </row>
    <row r="6" spans="1:17" ht="18" customHeight="1">
      <c r="A6" s="68" t="s">
        <v>86</v>
      </c>
      <c r="B6" s="68"/>
      <c r="C6" s="68"/>
      <c r="D6" s="68"/>
      <c r="E6" s="68"/>
      <c r="F6" s="68"/>
      <c r="G6" s="68"/>
      <c r="H6" s="68"/>
    </row>
    <row r="7" spans="1:17" ht="12.4" customHeight="1">
      <c r="A7" s="112"/>
      <c r="B7" s="112"/>
      <c r="C7" s="112"/>
      <c r="D7" s="112"/>
      <c r="E7" s="112"/>
      <c r="F7" s="112"/>
      <c r="G7" s="112"/>
      <c r="H7" s="112"/>
      <c r="J7" s="112"/>
    </row>
    <row r="8" spans="1:17" ht="13.7" customHeight="1">
      <c r="A8" s="76" t="s">
        <v>217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344"/>
      <c r="M8" s="344"/>
      <c r="N8" s="344"/>
      <c r="O8" s="344"/>
      <c r="P8" s="110"/>
      <c r="Q8" s="111"/>
    </row>
    <row r="9" spans="1:17" ht="13.7" customHeight="1">
      <c r="A9" s="112"/>
      <c r="B9" s="112"/>
      <c r="C9" s="112"/>
      <c r="D9" s="112"/>
      <c r="E9" s="112"/>
      <c r="F9" s="112"/>
      <c r="G9" s="112"/>
      <c r="H9" s="112"/>
      <c r="J9" s="112"/>
    </row>
    <row r="10" spans="1:17" ht="18" customHeight="1">
      <c r="A10" s="343" t="s">
        <v>212</v>
      </c>
      <c r="B10" s="343"/>
      <c r="C10" s="343"/>
      <c r="D10" s="343"/>
      <c r="E10" s="343"/>
      <c r="F10" s="343"/>
      <c r="G10" s="343"/>
      <c r="H10" s="343"/>
    </row>
    <row r="11" spans="1:17" ht="18" customHeight="1" thickBot="1">
      <c r="A11" s="62"/>
      <c r="B11" s="62"/>
      <c r="C11" s="62"/>
      <c r="D11" s="62"/>
      <c r="E11" s="62"/>
      <c r="F11" s="62"/>
      <c r="G11" s="62"/>
      <c r="H11" s="62"/>
      <c r="I11" s="63"/>
      <c r="J11" s="62"/>
      <c r="K11" s="63"/>
    </row>
    <row r="12" spans="1:17" ht="24" customHeight="1" thickTop="1">
      <c r="A12" s="78"/>
      <c r="B12" s="78"/>
      <c r="C12" s="78"/>
      <c r="D12" s="78"/>
      <c r="E12" s="78"/>
      <c r="F12" s="78"/>
      <c r="G12" s="78"/>
      <c r="H12" s="78"/>
      <c r="I12" s="79"/>
      <c r="J12" s="78"/>
      <c r="K12" s="79"/>
    </row>
    <row r="13" spans="1:17" s="72" customFormat="1" ht="13.7" customHeight="1">
      <c r="A13" s="120"/>
      <c r="B13" s="120"/>
      <c r="E13" s="345" t="s">
        <v>215</v>
      </c>
      <c r="F13" s="139"/>
      <c r="G13" s="124"/>
      <c r="H13" s="139"/>
      <c r="I13" s="124" t="s">
        <v>145</v>
      </c>
      <c r="J13" s="139"/>
      <c r="K13" s="124"/>
      <c r="L13" s="139"/>
    </row>
    <row r="14" spans="1:17" s="72" customFormat="1" ht="12.75" customHeight="1">
      <c r="C14" s="140" t="s">
        <v>81</v>
      </c>
      <c r="D14" s="140"/>
      <c r="E14" s="345"/>
      <c r="F14" s="141"/>
      <c r="G14" s="142" t="s">
        <v>16</v>
      </c>
      <c r="H14" s="141"/>
      <c r="I14" s="142" t="s">
        <v>147</v>
      </c>
      <c r="J14" s="141"/>
      <c r="K14" s="142" t="s">
        <v>17</v>
      </c>
      <c r="L14" s="139"/>
    </row>
    <row r="15" spans="1:17" ht="11.25" customHeight="1">
      <c r="A15" s="72"/>
      <c r="B15" s="72"/>
      <c r="C15" s="83"/>
      <c r="D15" s="83"/>
      <c r="E15" s="143"/>
      <c r="F15" s="144"/>
      <c r="G15" s="143"/>
      <c r="H15" s="144"/>
      <c r="I15" s="143"/>
      <c r="J15" s="144"/>
      <c r="K15" s="143"/>
      <c r="M15" s="138"/>
    </row>
    <row r="16" spans="1:17" ht="22.7" customHeight="1">
      <c r="A16" s="66" t="s">
        <v>188</v>
      </c>
      <c r="B16" s="72"/>
      <c r="C16" s="83"/>
      <c r="D16" s="83"/>
      <c r="E16" s="134">
        <v>3464</v>
      </c>
      <c r="F16" s="205"/>
      <c r="G16" s="134">
        <v>719</v>
      </c>
      <c r="H16" s="205"/>
      <c r="I16" s="134">
        <v>414</v>
      </c>
      <c r="J16" s="205"/>
      <c r="K16" s="134">
        <f>+I16+G16+E16</f>
        <v>4597</v>
      </c>
      <c r="M16" s="138"/>
    </row>
    <row r="17" spans="1:13" ht="7.5" customHeight="1">
      <c r="A17" s="72"/>
      <c r="B17" s="72"/>
      <c r="C17" s="83"/>
      <c r="D17" s="83"/>
      <c r="E17" s="134"/>
      <c r="F17" s="205"/>
      <c r="G17" s="134"/>
      <c r="H17" s="205"/>
      <c r="I17" s="134"/>
      <c r="J17" s="205"/>
      <c r="K17" s="134"/>
      <c r="M17" s="138"/>
    </row>
    <row r="18" spans="1:13" ht="15" customHeight="1">
      <c r="A18" s="66" t="s">
        <v>158</v>
      </c>
      <c r="B18" s="72"/>
      <c r="C18" s="230"/>
      <c r="D18" s="230"/>
      <c r="E18" s="134">
        <v>0</v>
      </c>
      <c r="F18" s="205"/>
      <c r="G18" s="134">
        <v>4</v>
      </c>
      <c r="H18" s="205"/>
      <c r="I18" s="134">
        <v>25</v>
      </c>
      <c r="J18" s="205"/>
      <c r="K18" s="134">
        <f>+I18+G18+E18</f>
        <v>29</v>
      </c>
      <c r="M18" s="138"/>
    </row>
    <row r="19" spans="1:13" ht="18" customHeight="1">
      <c r="A19" s="66" t="s">
        <v>218</v>
      </c>
      <c r="C19" s="83">
        <v>18</v>
      </c>
      <c r="D19" s="83"/>
      <c r="E19" s="201">
        <v>663</v>
      </c>
      <c r="F19" s="205"/>
      <c r="G19" s="201">
        <v>58</v>
      </c>
      <c r="H19" s="205"/>
      <c r="I19" s="201">
        <v>-84</v>
      </c>
      <c r="J19" s="205"/>
      <c r="K19" s="201">
        <f>+I19+G19+E19</f>
        <v>637</v>
      </c>
    </row>
    <row r="20" spans="1:13" ht="22.7" customHeight="1" thickBot="1">
      <c r="A20" s="72" t="s">
        <v>193</v>
      </c>
      <c r="B20" s="72"/>
      <c r="C20" s="83">
        <v>14</v>
      </c>
      <c r="D20" s="83"/>
      <c r="E20" s="232">
        <f>SUM(E16:E19)</f>
        <v>4127</v>
      </c>
      <c r="F20" s="205"/>
      <c r="G20" s="232">
        <f>SUM(G16:G19)</f>
        <v>781</v>
      </c>
      <c r="H20" s="205"/>
      <c r="I20" s="232">
        <f>SUM(I16:I19)</f>
        <v>355</v>
      </c>
      <c r="J20" s="205"/>
      <c r="K20" s="232">
        <f>SUM(K16:K19)</f>
        <v>5263</v>
      </c>
      <c r="M20" s="138"/>
    </row>
    <row r="21" spans="1:13" ht="7.5" customHeight="1" thickTop="1">
      <c r="A21" s="72"/>
      <c r="B21" s="72"/>
      <c r="E21" s="134"/>
      <c r="F21" s="205"/>
      <c r="G21" s="134"/>
      <c r="H21" s="205"/>
      <c r="I21" s="134"/>
      <c r="J21" s="205"/>
      <c r="K21" s="134"/>
      <c r="M21" s="138"/>
    </row>
    <row r="22" spans="1:13" ht="7.5" customHeight="1">
      <c r="C22" s="83"/>
      <c r="D22" s="83"/>
      <c r="E22" s="134"/>
      <c r="F22" s="205"/>
      <c r="G22" s="134"/>
      <c r="H22" s="205"/>
      <c r="I22" s="134"/>
      <c r="J22" s="205"/>
      <c r="K22" s="134"/>
    </row>
    <row r="23" spans="1:13" ht="18" customHeight="1">
      <c r="A23" s="287" t="s">
        <v>193</v>
      </c>
      <c r="C23" s="286"/>
      <c r="D23" s="286"/>
      <c r="E23" s="134">
        <f>E20</f>
        <v>4127</v>
      </c>
      <c r="F23" s="205"/>
      <c r="G23" s="134">
        <f>G20</f>
        <v>781</v>
      </c>
      <c r="H23" s="205"/>
      <c r="I23" s="134">
        <f>I20</f>
        <v>355</v>
      </c>
      <c r="J23" s="205"/>
      <c r="K23" s="134">
        <f>K20</f>
        <v>5263</v>
      </c>
    </row>
    <row r="24" spans="1:13" ht="18" customHeight="1">
      <c r="A24" s="66" t="s">
        <v>158</v>
      </c>
      <c r="C24" s="83"/>
      <c r="D24" s="83"/>
      <c r="E24" s="201">
        <v>0</v>
      </c>
      <c r="F24" s="205"/>
      <c r="G24" s="201">
        <v>12</v>
      </c>
      <c r="H24" s="205"/>
      <c r="I24" s="201">
        <v>75</v>
      </c>
      <c r="J24" s="205"/>
      <c r="K24" s="201">
        <f>+I24+G24+E24</f>
        <v>87</v>
      </c>
    </row>
    <row r="25" spans="1:13" ht="22.7" customHeight="1" thickBot="1">
      <c r="A25" s="72" t="s">
        <v>219</v>
      </c>
      <c r="B25" s="72"/>
      <c r="C25" s="83">
        <v>14</v>
      </c>
      <c r="D25" s="83"/>
      <c r="E25" s="232">
        <f>SUM(E23:E24)</f>
        <v>4127</v>
      </c>
      <c r="F25" s="205"/>
      <c r="G25" s="232">
        <f>SUM(G23:G24)</f>
        <v>793</v>
      </c>
      <c r="H25" s="205"/>
      <c r="I25" s="232">
        <f>SUM(I23:I24)</f>
        <v>430</v>
      </c>
      <c r="J25" s="205"/>
      <c r="K25" s="232">
        <f>SUM(K23:K24)</f>
        <v>5350</v>
      </c>
      <c r="M25" s="138"/>
    </row>
    <row r="26" spans="1:13" ht="22.7" customHeight="1" thickTop="1">
      <c r="A26" s="72"/>
      <c r="B26" s="72"/>
      <c r="C26" s="83"/>
      <c r="D26" s="83"/>
      <c r="E26" s="134"/>
      <c r="F26" s="146"/>
      <c r="G26" s="145"/>
      <c r="H26" s="146"/>
      <c r="I26" s="145"/>
      <c r="J26" s="146"/>
      <c r="K26" s="145"/>
      <c r="L26" s="147"/>
      <c r="M26" s="138"/>
    </row>
    <row r="27" spans="1:13" ht="14.25" customHeight="1">
      <c r="A27" s="72"/>
      <c r="B27" s="72"/>
      <c r="C27" s="83"/>
      <c r="D27" s="83"/>
      <c r="E27" s="145"/>
      <c r="F27" s="146"/>
      <c r="G27" s="145"/>
      <c r="H27" s="146"/>
      <c r="I27" s="145"/>
      <c r="J27" s="146"/>
      <c r="K27" s="145"/>
      <c r="M27" s="138"/>
    </row>
    <row r="28" spans="1:13" ht="22.7" customHeight="1">
      <c r="A28" s="72"/>
      <c r="B28" s="72"/>
      <c r="C28" s="83"/>
      <c r="D28" s="83"/>
      <c r="E28" s="145"/>
      <c r="F28" s="146"/>
      <c r="G28" s="145"/>
      <c r="H28" s="146"/>
      <c r="I28" s="145"/>
      <c r="J28" s="146"/>
      <c r="K28" s="145"/>
      <c r="M28" s="138"/>
    </row>
    <row r="29" spans="1:13" ht="18" customHeight="1">
      <c r="E29" s="138"/>
      <c r="F29" s="90"/>
      <c r="G29" s="138" t="s">
        <v>21</v>
      </c>
      <c r="H29" s="90"/>
      <c r="I29" s="138"/>
      <c r="J29" s="90"/>
      <c r="K29" s="138"/>
      <c r="M29" s="96"/>
    </row>
    <row r="30" spans="1:13" ht="18" customHeight="1">
      <c r="A30" s="185" t="s">
        <v>214</v>
      </c>
      <c r="B30" s="185"/>
      <c r="C30" s="185"/>
      <c r="D30" s="185"/>
      <c r="E30" s="185"/>
      <c r="F30" s="186"/>
      <c r="G30" s="187"/>
      <c r="H30" s="186"/>
      <c r="I30" s="138"/>
      <c r="J30" s="90"/>
      <c r="K30" s="138"/>
    </row>
    <row r="31" spans="1:13" ht="18" customHeight="1">
      <c r="A31" s="105"/>
      <c r="B31" s="106"/>
      <c r="E31" s="138"/>
      <c r="F31" s="90"/>
      <c r="G31" s="138"/>
      <c r="H31" s="90"/>
      <c r="I31" s="138"/>
      <c r="J31" s="90"/>
      <c r="K31" s="138"/>
    </row>
    <row r="32" spans="1:13" ht="18" customHeight="1">
      <c r="A32" s="105"/>
      <c r="B32" s="106"/>
      <c r="E32" s="138"/>
      <c r="F32" s="90"/>
      <c r="G32" s="138"/>
      <c r="H32" s="90"/>
      <c r="I32" s="138"/>
      <c r="J32" s="90"/>
      <c r="K32" s="138"/>
    </row>
    <row r="33" spans="1:11" ht="14.25" customHeight="1">
      <c r="E33" s="138"/>
      <c r="F33" s="90"/>
      <c r="G33" s="138"/>
      <c r="H33" s="90"/>
      <c r="I33" s="138" t="s">
        <v>21</v>
      </c>
      <c r="J33" s="90"/>
      <c r="K33" s="138"/>
    </row>
    <row r="34" spans="1:11" ht="18" customHeight="1" thickBo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</row>
    <row r="35" spans="1:11" ht="18" customHeight="1" thickTop="1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</row>
    <row r="36" spans="1:11" ht="18" customHeight="1">
      <c r="A36" s="291" t="s">
        <v>241</v>
      </c>
      <c r="B36" s="295"/>
      <c r="C36" s="296"/>
      <c r="D36" s="296"/>
      <c r="E36" s="296"/>
      <c r="F36" s="297"/>
      <c r="G36" s="298"/>
      <c r="H36" s="299"/>
      <c r="I36" s="299"/>
      <c r="J36" s="90"/>
      <c r="K36" s="138"/>
    </row>
    <row r="37" spans="1:11" ht="18" customHeight="1">
      <c r="A37" s="296"/>
      <c r="B37" s="295"/>
      <c r="C37" s="296"/>
      <c r="D37" s="296"/>
      <c r="E37" s="296"/>
      <c r="F37" s="297"/>
      <c r="G37" s="298"/>
      <c r="H37" s="299"/>
      <c r="I37" s="299"/>
      <c r="J37" s="90"/>
      <c r="K37" s="138"/>
    </row>
    <row r="38" spans="1:11" ht="18" customHeight="1">
      <c r="A38" s="296"/>
      <c r="B38" s="295"/>
      <c r="C38" s="296"/>
      <c r="D38" s="296"/>
      <c r="E38" s="296"/>
      <c r="F38" s="297"/>
      <c r="G38" s="298"/>
      <c r="H38" s="299"/>
      <c r="I38" s="299"/>
      <c r="J38" s="90"/>
      <c r="K38" s="138"/>
    </row>
    <row r="39" spans="1:11" ht="18" customHeight="1">
      <c r="A39" s="296"/>
      <c r="B39" s="295"/>
      <c r="C39" s="296"/>
      <c r="D39" s="296"/>
      <c r="E39" s="296"/>
      <c r="F39" s="297"/>
      <c r="G39" s="298"/>
      <c r="H39" s="299"/>
      <c r="I39" s="299"/>
      <c r="J39" s="90"/>
      <c r="K39" s="138"/>
    </row>
    <row r="40" spans="1:11" ht="18" customHeight="1">
      <c r="A40" s="296"/>
      <c r="B40" s="295"/>
      <c r="C40" s="296"/>
      <c r="D40" s="296"/>
      <c r="E40" s="296"/>
      <c r="F40" s="297"/>
      <c r="G40" s="298"/>
      <c r="H40" s="299"/>
      <c r="I40" s="299"/>
      <c r="J40" s="90"/>
      <c r="K40" s="138"/>
    </row>
    <row r="41" spans="1:11" ht="18" customHeight="1">
      <c r="A41" s="296"/>
      <c r="B41" s="295"/>
      <c r="C41" s="296"/>
      <c r="D41" s="296"/>
      <c r="E41" s="296"/>
      <c r="F41" s="297"/>
      <c r="G41" s="298"/>
      <c r="H41" s="299"/>
      <c r="I41" s="299"/>
      <c r="J41" s="90"/>
      <c r="K41" s="138"/>
    </row>
    <row r="42" spans="1:11" ht="18" customHeight="1">
      <c r="A42" s="296"/>
      <c r="B42" s="295"/>
      <c r="C42" s="296"/>
      <c r="D42" s="296"/>
      <c r="E42" s="296"/>
      <c r="F42" s="297"/>
      <c r="G42" s="298"/>
      <c r="H42" s="299"/>
      <c r="I42" s="299"/>
      <c r="J42" s="90"/>
      <c r="K42" s="138"/>
    </row>
    <row r="43" spans="1:11" ht="18" customHeight="1">
      <c r="A43" s="301" t="s">
        <v>242</v>
      </c>
      <c r="B43" s="320"/>
      <c r="C43" s="320"/>
      <c r="D43" s="160"/>
      <c r="E43" s="300" t="s">
        <v>243</v>
      </c>
      <c r="F43" s="321"/>
      <c r="G43" s="300"/>
      <c r="H43" s="300"/>
      <c r="I43" s="300"/>
      <c r="J43" s="90"/>
      <c r="K43" s="138"/>
    </row>
    <row r="44" spans="1:11" ht="18" customHeight="1">
      <c r="A44" s="300" t="s">
        <v>250</v>
      </c>
      <c r="B44" s="300"/>
      <c r="C44" s="300"/>
      <c r="D44" s="160"/>
      <c r="E44" s="300" t="s">
        <v>245</v>
      </c>
      <c r="F44" s="321"/>
      <c r="G44" s="300"/>
      <c r="H44" s="300"/>
      <c r="I44" s="300"/>
      <c r="J44" s="90"/>
      <c r="K44" s="138"/>
    </row>
    <row r="45" spans="1:11" ht="18" customHeight="1">
      <c r="A45" s="160"/>
      <c r="B45" s="160"/>
      <c r="C45" s="160"/>
      <c r="D45" s="160"/>
      <c r="E45" s="160"/>
      <c r="F45" s="160"/>
      <c r="G45" s="160"/>
      <c r="H45" s="322"/>
      <c r="I45" s="160"/>
      <c r="J45" s="90"/>
      <c r="K45" s="138"/>
    </row>
    <row r="46" spans="1:11" ht="18" customHeight="1">
      <c r="A46" s="160"/>
      <c r="B46" s="160"/>
      <c r="C46" s="160"/>
      <c r="D46" s="160"/>
      <c r="E46" s="160"/>
      <c r="F46" s="160"/>
      <c r="G46" s="160"/>
      <c r="H46" s="322"/>
      <c r="I46" s="160"/>
      <c r="J46" s="90"/>
      <c r="K46" s="138"/>
    </row>
    <row r="47" spans="1:11" ht="18" customHeight="1">
      <c r="A47" s="160"/>
      <c r="B47" s="160"/>
      <c r="C47" s="160"/>
      <c r="D47" s="160"/>
      <c r="E47" s="160"/>
      <c r="F47" s="160"/>
      <c r="G47" s="160"/>
      <c r="H47" s="322"/>
      <c r="I47" s="160"/>
      <c r="J47" s="90"/>
      <c r="K47" s="138"/>
    </row>
    <row r="48" spans="1:11" ht="18" customHeight="1">
      <c r="A48" s="300"/>
      <c r="B48" s="300"/>
      <c r="C48" s="300"/>
      <c r="D48" s="160"/>
      <c r="E48" s="300"/>
      <c r="F48" s="160"/>
      <c r="G48" s="160"/>
      <c r="H48" s="160"/>
      <c r="I48" s="160"/>
      <c r="J48" s="90"/>
      <c r="K48" s="138"/>
    </row>
    <row r="49" spans="1:11" ht="18" customHeight="1">
      <c r="A49" s="300"/>
      <c r="B49" s="300"/>
      <c r="C49" s="300"/>
      <c r="D49" s="160"/>
      <c r="E49" s="300"/>
      <c r="F49" s="160"/>
      <c r="G49" s="160"/>
      <c r="H49" s="160"/>
      <c r="I49" s="160"/>
      <c r="J49" s="90"/>
      <c r="K49" s="138"/>
    </row>
    <row r="50" spans="1:11" ht="18" customHeight="1">
      <c r="A50" s="300"/>
      <c r="B50" s="300"/>
      <c r="C50" s="300"/>
      <c r="D50" s="160"/>
      <c r="E50" s="300"/>
      <c r="F50" s="160"/>
      <c r="G50" s="160"/>
      <c r="H50" s="160"/>
      <c r="I50" s="160"/>
      <c r="J50" s="90"/>
      <c r="K50" s="138"/>
    </row>
    <row r="51" spans="1:11" ht="18" customHeight="1">
      <c r="A51" s="300" t="s">
        <v>246</v>
      </c>
      <c r="B51" s="300"/>
      <c r="C51" s="300"/>
      <c r="D51" s="160"/>
      <c r="E51" s="323" t="s">
        <v>247</v>
      </c>
      <c r="F51" s="160"/>
      <c r="G51" s="160"/>
      <c r="H51" s="160"/>
      <c r="I51" s="160"/>
      <c r="J51" s="90"/>
      <c r="K51" s="138"/>
    </row>
    <row r="52" spans="1:11" ht="18" customHeight="1">
      <c r="A52" s="300" t="s">
        <v>251</v>
      </c>
      <c r="B52" s="300"/>
      <c r="C52" s="300"/>
      <c r="D52" s="160"/>
      <c r="E52" s="324" t="s">
        <v>249</v>
      </c>
      <c r="F52" s="160"/>
      <c r="G52" s="160"/>
      <c r="H52" s="160"/>
      <c r="I52" s="160"/>
      <c r="J52" s="90"/>
      <c r="K52" s="138"/>
    </row>
    <row r="53" spans="1:11" ht="18" customHeight="1">
      <c r="E53" s="138"/>
      <c r="F53" s="90"/>
      <c r="G53" s="138"/>
      <c r="H53" s="90"/>
      <c r="I53" s="138"/>
      <c r="J53" s="90"/>
      <c r="K53" s="138"/>
    </row>
    <row r="54" spans="1:11" ht="18" customHeight="1">
      <c r="E54" s="138"/>
      <c r="F54" s="90"/>
      <c r="G54" s="138"/>
      <c r="H54" s="90"/>
      <c r="I54" s="90"/>
      <c r="J54" s="90"/>
      <c r="K54" s="90"/>
    </row>
    <row r="55" spans="1:11" ht="18" customHeight="1">
      <c r="E55" s="138"/>
      <c r="F55" s="90"/>
      <c r="G55" s="138"/>
      <c r="H55" s="90"/>
      <c r="I55" s="90"/>
      <c r="J55" s="90"/>
      <c r="K55" s="90"/>
    </row>
    <row r="56" spans="1:11" ht="18" customHeight="1">
      <c r="E56" s="138"/>
      <c r="F56" s="90"/>
      <c r="G56" s="138"/>
    </row>
    <row r="57" spans="1:11" ht="18" customHeight="1">
      <c r="E57" s="138"/>
      <c r="F57" s="90"/>
      <c r="G57" s="138"/>
    </row>
    <row r="58" spans="1:11" ht="18" customHeight="1">
      <c r="E58" s="138"/>
      <c r="F58" s="90"/>
      <c r="G58" s="138"/>
    </row>
    <row r="59" spans="1:11" ht="18" customHeight="1">
      <c r="E59" s="138"/>
      <c r="F59" s="90"/>
      <c r="G59" s="138"/>
    </row>
    <row r="60" spans="1:11" ht="18" customHeight="1">
      <c r="E60" s="138"/>
      <c r="F60" s="90"/>
      <c r="G60" s="138"/>
    </row>
    <row r="61" spans="1:11" ht="18" customHeight="1" thickBot="1">
      <c r="A61" s="109"/>
      <c r="B61" s="109"/>
      <c r="C61" s="109"/>
      <c r="D61" s="109"/>
      <c r="E61" s="109"/>
      <c r="F61" s="109"/>
      <c r="G61" s="109"/>
    </row>
    <row r="62" spans="1:11" ht="18" customHeight="1" thickTop="1">
      <c r="A62" s="78"/>
      <c r="B62" s="78"/>
      <c r="C62" s="78"/>
      <c r="D62" s="78"/>
      <c r="E62" s="78"/>
      <c r="F62" s="78"/>
      <c r="G62" s="78"/>
    </row>
  </sheetData>
  <mergeCells count="4">
    <mergeCell ref="L8:O8"/>
    <mergeCell ref="A10:H10"/>
    <mergeCell ref="E13:E14"/>
    <mergeCell ref="A3:H3"/>
  </mergeCells>
  <phoneticPr fontId="4" type="noConversion"/>
  <printOptions horizontalCentered="1"/>
  <pageMargins left="0.56999999999999995" right="0.48" top="1.01" bottom="0.16" header="0.39370078740157499" footer="0.84"/>
  <pageSetup scale="60" firstPageNumber="5" orientation="landscape" useFirstPageNumber="1" r:id="rId1"/>
  <headerFooter alignWithMargins="0">
    <oddHeader xml:space="preserve">&amp;C
&amp;R&amp;"Times New Roman,Negrita"&amp;12
</oddHeader>
    <oddFooter>&amp;C&amp;"Univers for KPMG,Regular"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topLeftCell="A55" zoomScaleNormal="100" workbookViewId="0">
      <selection activeCell="F81" sqref="F81"/>
    </sheetView>
  </sheetViews>
  <sheetFormatPr defaultColWidth="11.42578125" defaultRowHeight="13.7" customHeight="1"/>
  <cols>
    <col min="1" max="1" width="0.85546875" style="66" customWidth="1"/>
    <col min="2" max="2" width="61.85546875" style="66" customWidth="1"/>
    <col min="3" max="3" width="20.28515625" style="66" customWidth="1"/>
    <col min="4" max="4" width="9.140625" style="81" customWidth="1"/>
    <col min="5" max="5" width="3.5703125" style="149" customWidth="1"/>
    <col min="6" max="6" width="11.28515625" style="81" customWidth="1"/>
    <col min="7" max="7" width="12.5703125" style="66" bestFit="1" customWidth="1"/>
    <col min="8" max="16384" width="11.42578125" style="66"/>
  </cols>
  <sheetData>
    <row r="1" spans="1:13" ht="15" customHeight="1">
      <c r="A1" s="61" t="s">
        <v>182</v>
      </c>
      <c r="B1" s="62"/>
      <c r="C1" s="62"/>
      <c r="D1" s="63"/>
      <c r="E1" s="62"/>
      <c r="F1" s="63"/>
      <c r="G1" s="62"/>
      <c r="H1" s="65"/>
      <c r="I1" s="65"/>
    </row>
    <row r="2" spans="1:13" ht="15" customHeight="1">
      <c r="A2" s="67" t="s">
        <v>221</v>
      </c>
      <c r="B2" s="62"/>
      <c r="C2" s="62"/>
      <c r="D2" s="63"/>
      <c r="E2" s="62"/>
      <c r="F2" s="63"/>
      <c r="G2" s="62"/>
      <c r="H2" s="65"/>
      <c r="I2" s="65"/>
    </row>
    <row r="3" spans="1:13" s="72" customFormat="1" ht="13.7" customHeight="1">
      <c r="A3" s="290" t="s">
        <v>220</v>
      </c>
      <c r="B3" s="290"/>
      <c r="C3" s="290"/>
      <c r="D3" s="290"/>
      <c r="E3" s="290"/>
      <c r="F3" s="290"/>
      <c r="G3" s="290"/>
      <c r="H3" s="290"/>
    </row>
    <row r="4" spans="1:13" ht="13.7" customHeight="1">
      <c r="A4" s="73" t="s">
        <v>195</v>
      </c>
      <c r="B4" s="112"/>
      <c r="C4" s="112"/>
      <c r="D4" s="113"/>
      <c r="F4" s="113"/>
    </row>
    <row r="5" spans="1:13" ht="9" customHeight="1">
      <c r="A5" s="73"/>
      <c r="B5" s="112"/>
      <c r="C5" s="112"/>
      <c r="D5" s="113"/>
      <c r="F5" s="113"/>
    </row>
    <row r="6" spans="1:13" ht="13.7" customHeight="1">
      <c r="A6" s="68" t="s">
        <v>91</v>
      </c>
      <c r="B6" s="68"/>
      <c r="C6" s="68"/>
      <c r="D6" s="68"/>
      <c r="F6" s="68"/>
    </row>
    <row r="7" spans="1:13" ht="7.5" customHeight="1">
      <c r="A7" s="76"/>
      <c r="B7" s="76"/>
      <c r="C7" s="76"/>
      <c r="D7" s="76"/>
      <c r="F7" s="76"/>
    </row>
    <row r="8" spans="1:13" ht="13.7" customHeight="1">
      <c r="A8" s="76" t="s">
        <v>217</v>
      </c>
      <c r="B8" s="76"/>
      <c r="C8" s="76"/>
      <c r="D8" s="75"/>
      <c r="E8" s="76"/>
      <c r="F8" s="75"/>
      <c r="G8" s="76"/>
      <c r="H8" s="344"/>
      <c r="I8" s="344"/>
      <c r="J8" s="344"/>
      <c r="K8" s="344"/>
      <c r="L8" s="110"/>
      <c r="M8" s="111"/>
    </row>
    <row r="9" spans="1:13" ht="9.75" customHeight="1">
      <c r="A9" s="112"/>
      <c r="B9" s="112"/>
      <c r="C9" s="112"/>
      <c r="D9" s="113"/>
      <c r="F9" s="113"/>
    </row>
    <row r="10" spans="1:13" ht="13.7" customHeight="1">
      <c r="A10" s="76" t="s">
        <v>212</v>
      </c>
      <c r="B10" s="76"/>
      <c r="C10" s="76"/>
      <c r="D10" s="76"/>
      <c r="F10" s="76"/>
    </row>
    <row r="11" spans="1:13" ht="6" customHeight="1" thickBot="1">
      <c r="A11" s="62"/>
      <c r="B11" s="62"/>
      <c r="C11" s="62"/>
      <c r="D11" s="63"/>
      <c r="E11" s="150"/>
      <c r="F11" s="63"/>
    </row>
    <row r="12" spans="1:13" ht="13.7" customHeight="1" thickTop="1">
      <c r="A12" s="78"/>
      <c r="B12" s="78"/>
      <c r="C12" s="78"/>
      <c r="D12" s="79"/>
      <c r="E12" s="151"/>
      <c r="F12" s="79"/>
    </row>
    <row r="13" spans="1:13" ht="12.75" customHeight="1">
      <c r="D13" s="82">
        <v>2016</v>
      </c>
      <c r="E13" s="148"/>
      <c r="F13" s="82">
        <v>2015</v>
      </c>
    </row>
    <row r="14" spans="1:13" ht="13.7" customHeight="1">
      <c r="A14" s="287" t="s">
        <v>181</v>
      </c>
      <c r="B14" s="72"/>
    </row>
    <row r="15" spans="1:13" ht="13.7" customHeight="1">
      <c r="B15" s="66" t="s">
        <v>190</v>
      </c>
      <c r="C15" s="66" t="s">
        <v>21</v>
      </c>
      <c r="D15" s="134">
        <v>34</v>
      </c>
      <c r="E15" s="155"/>
      <c r="F15" s="134">
        <v>7</v>
      </c>
      <c r="H15" s="101"/>
      <c r="I15" s="101"/>
    </row>
    <row r="16" spans="1:13" ht="13.7" customHeight="1">
      <c r="B16" s="81" t="s">
        <v>18</v>
      </c>
      <c r="D16" s="134">
        <v>384</v>
      </c>
      <c r="E16" s="206"/>
      <c r="F16" s="134">
        <v>234</v>
      </c>
    </row>
    <row r="17" spans="1:8" ht="13.7" customHeight="1">
      <c r="B17" s="81" t="s">
        <v>186</v>
      </c>
      <c r="D17" s="201">
        <v>5</v>
      </c>
      <c r="E17" s="206"/>
      <c r="F17" s="201">
        <v>8</v>
      </c>
    </row>
    <row r="18" spans="1:8" ht="15" customHeight="1">
      <c r="B18" s="81"/>
      <c r="D18" s="134">
        <f>SUM(D15:D17)</f>
        <v>423</v>
      </c>
      <c r="E18" s="206"/>
      <c r="F18" s="134">
        <f>SUM(F15:F17)</f>
        <v>249</v>
      </c>
      <c r="H18" s="66" t="s">
        <v>21</v>
      </c>
    </row>
    <row r="19" spans="1:8" ht="17.850000000000001" customHeight="1">
      <c r="A19" s="288" t="s">
        <v>19</v>
      </c>
      <c r="D19" s="134"/>
      <c r="E19" s="206"/>
      <c r="F19" s="134"/>
    </row>
    <row r="20" spans="1:8" ht="13.7" customHeight="1">
      <c r="B20" s="81" t="s">
        <v>165</v>
      </c>
      <c r="D20" s="207">
        <v>-163</v>
      </c>
      <c r="E20" s="206"/>
      <c r="F20" s="207">
        <v>-44</v>
      </c>
      <c r="G20" s="101"/>
    </row>
    <row r="21" spans="1:8" ht="13.7" customHeight="1">
      <c r="B21" s="81" t="s">
        <v>222</v>
      </c>
      <c r="D21" s="207">
        <v>-118</v>
      </c>
      <c r="E21" s="206"/>
      <c r="F21" s="207">
        <v>-255</v>
      </c>
    </row>
    <row r="22" spans="1:8" ht="13.7" customHeight="1">
      <c r="B22" s="81" t="s">
        <v>166</v>
      </c>
      <c r="D22" s="199">
        <v>-8</v>
      </c>
      <c r="E22" s="206"/>
      <c r="F22" s="199">
        <v>-20</v>
      </c>
    </row>
    <row r="23" spans="1:8" ht="15" customHeight="1">
      <c r="B23" s="152"/>
      <c r="D23" s="208">
        <f>SUM(D20:D22)</f>
        <v>-289</v>
      </c>
      <c r="E23" s="209"/>
      <c r="F23" s="208">
        <f>SUM(F20:F22)</f>
        <v>-319</v>
      </c>
      <c r="G23" s="66" t="s">
        <v>21</v>
      </c>
    </row>
    <row r="24" spans="1:8" ht="27" customHeight="1">
      <c r="A24" s="346" t="s">
        <v>233</v>
      </c>
      <c r="B24" s="346"/>
      <c r="C24" s="346"/>
      <c r="D24" s="199">
        <f>+D18+D23</f>
        <v>134</v>
      </c>
      <c r="E24" s="209"/>
      <c r="F24" s="199">
        <f>+F18+F23</f>
        <v>-70</v>
      </c>
    </row>
    <row r="25" spans="1:8" ht="13.7" customHeight="1">
      <c r="B25" s="289" t="s">
        <v>234</v>
      </c>
      <c r="D25" s="134"/>
      <c r="E25" s="206"/>
      <c r="F25" s="134"/>
    </row>
    <row r="26" spans="1:8" ht="13.7" customHeight="1">
      <c r="B26" s="152"/>
      <c r="D26" s="134"/>
      <c r="E26" s="206"/>
      <c r="F26" s="134"/>
    </row>
    <row r="27" spans="1:8" ht="13.7" customHeight="1">
      <c r="A27" s="287" t="s">
        <v>127</v>
      </c>
      <c r="B27" s="81"/>
      <c r="D27" s="134"/>
      <c r="E27" s="206"/>
      <c r="F27" s="134"/>
      <c r="G27" s="154"/>
    </row>
    <row r="28" spans="1:8" ht="13.7" customHeight="1">
      <c r="B28" s="81" t="s">
        <v>201</v>
      </c>
      <c r="D28" s="134">
        <v>0</v>
      </c>
      <c r="E28" s="206"/>
      <c r="F28" s="134">
        <v>323</v>
      </c>
    </row>
    <row r="29" spans="1:8" ht="13.7" customHeight="1">
      <c r="B29" s="81" t="s">
        <v>223</v>
      </c>
      <c r="D29" s="201">
        <v>300</v>
      </c>
      <c r="E29" s="206"/>
      <c r="F29" s="201">
        <v>0</v>
      </c>
    </row>
    <row r="30" spans="1:8" ht="16.149999999999999" customHeight="1">
      <c r="A30" s="346" t="s">
        <v>235</v>
      </c>
      <c r="B30" s="346"/>
      <c r="C30" s="346"/>
      <c r="D30" s="200"/>
      <c r="E30" s="206"/>
      <c r="F30" s="200"/>
      <c r="G30" s="138"/>
    </row>
    <row r="31" spans="1:8" s="81" customFormat="1" ht="13.15" customHeight="1">
      <c r="A31" s="100" t="s">
        <v>132</v>
      </c>
      <c r="D31" s="199">
        <f>SUM(D28:D29)</f>
        <v>300</v>
      </c>
      <c r="E31" s="210"/>
      <c r="F31" s="199">
        <f>SUM(F28:F29)</f>
        <v>323</v>
      </c>
    </row>
    <row r="32" spans="1:8" ht="9" customHeight="1">
      <c r="A32" s="72"/>
      <c r="B32" s="152"/>
      <c r="D32" s="134"/>
      <c r="E32" s="206"/>
      <c r="F32" s="134"/>
    </row>
    <row r="33" spans="1:9" ht="13.7" customHeight="1">
      <c r="A33" s="347" t="s">
        <v>191</v>
      </c>
      <c r="B33" s="347"/>
      <c r="C33" s="347"/>
      <c r="D33" s="135">
        <f>D31+D24</f>
        <v>434</v>
      </c>
      <c r="E33" s="211"/>
      <c r="F33" s="135">
        <f>F31+F24</f>
        <v>253</v>
      </c>
    </row>
    <row r="34" spans="1:9" ht="13.7" customHeight="1">
      <c r="A34" s="66" t="s">
        <v>148</v>
      </c>
      <c r="B34" s="81"/>
      <c r="D34" s="212">
        <v>4269</v>
      </c>
      <c r="E34" s="206"/>
      <c r="F34" s="212">
        <v>4016</v>
      </c>
    </row>
    <row r="35" spans="1:9" ht="18.75" customHeight="1" thickBot="1">
      <c r="A35" s="287" t="s">
        <v>159</v>
      </c>
      <c r="B35" s="81"/>
      <c r="D35" s="204">
        <f>+D33+D34</f>
        <v>4703</v>
      </c>
      <c r="E35" s="209"/>
      <c r="F35" s="204">
        <f>+F33+F34</f>
        <v>4269</v>
      </c>
      <c r="G35" s="155"/>
      <c r="H35" s="156"/>
      <c r="I35" s="154"/>
    </row>
    <row r="36" spans="1:9" ht="13.7" customHeight="1" thickTop="1">
      <c r="B36" s="152"/>
      <c r="D36" s="134"/>
      <c r="E36" s="206"/>
      <c r="F36" s="134"/>
    </row>
    <row r="37" spans="1:9" ht="13.7" customHeight="1">
      <c r="A37" s="91" t="s">
        <v>187</v>
      </c>
      <c r="B37" s="91"/>
      <c r="C37" s="72"/>
      <c r="D37" s="134"/>
      <c r="E37" s="206"/>
      <c r="F37" s="134"/>
    </row>
    <row r="38" spans="1:9" ht="13.7" customHeight="1">
      <c r="A38" s="91" t="s">
        <v>129</v>
      </c>
      <c r="B38" s="100" t="s">
        <v>236</v>
      </c>
      <c r="C38" s="72"/>
      <c r="D38" s="134"/>
      <c r="E38" s="206"/>
      <c r="F38" s="134"/>
    </row>
    <row r="39" spans="1:9" ht="13.7" customHeight="1">
      <c r="B39" s="113" t="s">
        <v>237</v>
      </c>
      <c r="C39" s="66" t="s">
        <v>21</v>
      </c>
      <c r="D39" s="134">
        <v>87</v>
      </c>
      <c r="E39" s="206"/>
      <c r="F39" s="134">
        <v>29</v>
      </c>
    </row>
    <row r="40" spans="1:9" ht="14.25" customHeight="1">
      <c r="B40" s="81" t="s">
        <v>238</v>
      </c>
      <c r="D40" s="200"/>
      <c r="E40" s="206"/>
      <c r="F40" s="200"/>
    </row>
    <row r="41" spans="1:9" ht="13.7" customHeight="1">
      <c r="B41" s="81" t="s">
        <v>76</v>
      </c>
      <c r="D41" s="200">
        <v>12</v>
      </c>
      <c r="E41" s="206"/>
      <c r="F41" s="200">
        <v>12</v>
      </c>
    </row>
    <row r="42" spans="1:9" ht="13.7" customHeight="1">
      <c r="B42" s="81"/>
      <c r="D42" s="134"/>
      <c r="E42" s="206"/>
      <c r="F42" s="134"/>
    </row>
    <row r="43" spans="1:9" ht="13.7" customHeight="1">
      <c r="B43" s="81" t="s">
        <v>144</v>
      </c>
      <c r="D43" s="199">
        <f>SUM(D44:D51)</f>
        <v>35</v>
      </c>
      <c r="E43" s="209"/>
      <c r="F43" s="199">
        <f>SUM(F44:F51)</f>
        <v>-111</v>
      </c>
    </row>
    <row r="44" spans="1:9" ht="15" customHeight="1">
      <c r="B44" s="81" t="s">
        <v>77</v>
      </c>
      <c r="D44" s="135">
        <v>2</v>
      </c>
      <c r="E44" s="206"/>
      <c r="F44" s="135">
        <v>-8</v>
      </c>
    </row>
    <row r="45" spans="1:9" ht="13.7" customHeight="1">
      <c r="B45" s="81" t="s">
        <v>78</v>
      </c>
      <c r="D45" s="135">
        <v>1</v>
      </c>
      <c r="E45" s="206"/>
      <c r="F45" s="135">
        <v>30</v>
      </c>
    </row>
    <row r="46" spans="1:9" ht="13.7" customHeight="1">
      <c r="B46" s="81" t="s">
        <v>92</v>
      </c>
      <c r="D46" s="135">
        <v>2</v>
      </c>
      <c r="E46" s="206"/>
      <c r="F46" s="135">
        <v>0</v>
      </c>
    </row>
    <row r="47" spans="1:9" ht="13.7" customHeight="1">
      <c r="B47" s="81" t="s">
        <v>156</v>
      </c>
      <c r="D47" s="135">
        <v>4</v>
      </c>
      <c r="E47" s="206"/>
      <c r="F47" s="135">
        <v>-6</v>
      </c>
    </row>
    <row r="48" spans="1:9" ht="13.7" customHeight="1">
      <c r="B48" s="81" t="s">
        <v>177</v>
      </c>
      <c r="D48" s="135">
        <v>-2</v>
      </c>
      <c r="E48" s="206"/>
      <c r="F48" s="135">
        <v>1</v>
      </c>
    </row>
    <row r="49" spans="1:10" ht="13.7" customHeight="1">
      <c r="B49" s="81" t="s">
        <v>225</v>
      </c>
      <c r="D49" s="135">
        <v>3</v>
      </c>
      <c r="E49" s="206"/>
      <c r="F49" s="135">
        <v>0</v>
      </c>
    </row>
    <row r="50" spans="1:10" ht="13.7" customHeight="1">
      <c r="B50" s="81" t="s">
        <v>224</v>
      </c>
      <c r="D50" s="135">
        <v>3</v>
      </c>
      <c r="E50" s="206"/>
      <c r="F50" s="135">
        <v>-128</v>
      </c>
    </row>
    <row r="51" spans="1:10" ht="13.7" customHeight="1">
      <c r="B51" s="81" t="s">
        <v>79</v>
      </c>
      <c r="D51" s="199">
        <v>22</v>
      </c>
      <c r="E51" s="206"/>
      <c r="F51" s="199">
        <v>0</v>
      </c>
    </row>
    <row r="52" spans="1:10" ht="21.75" customHeight="1" thickBot="1">
      <c r="A52" s="346" t="s">
        <v>239</v>
      </c>
      <c r="B52" s="346"/>
      <c r="C52" s="346"/>
      <c r="D52" s="131">
        <f>D43+D41+D39</f>
        <v>134</v>
      </c>
      <c r="E52" s="209"/>
      <c r="F52" s="131">
        <f>F43+F41+F39</f>
        <v>-70</v>
      </c>
      <c r="H52" s="154"/>
      <c r="J52" s="154"/>
    </row>
    <row r="53" spans="1:10" ht="11.25" customHeight="1" thickTop="1">
      <c r="A53" s="157"/>
      <c r="B53" s="157" t="s">
        <v>240</v>
      </c>
      <c r="C53" s="157"/>
      <c r="D53" s="119"/>
      <c r="E53" s="153"/>
      <c r="F53" s="119"/>
    </row>
    <row r="54" spans="1:10" ht="27.75" customHeight="1">
      <c r="B54" s="81"/>
      <c r="D54" s="158"/>
      <c r="E54" s="159"/>
      <c r="F54" s="158"/>
      <c r="H54" s="66" t="s">
        <v>21</v>
      </c>
    </row>
    <row r="55" spans="1:10" ht="13.7" customHeight="1">
      <c r="A55" s="340" t="s">
        <v>214</v>
      </c>
      <c r="B55" s="340"/>
      <c r="C55" s="340"/>
      <c r="D55" s="340"/>
      <c r="E55" s="340"/>
      <c r="F55" s="340"/>
    </row>
    <row r="56" spans="1:10" ht="9.75" customHeight="1">
      <c r="A56" s="105"/>
      <c r="B56" s="81"/>
      <c r="E56" s="155"/>
    </row>
    <row r="57" spans="1:10" ht="13.7" customHeight="1">
      <c r="A57" s="105"/>
      <c r="B57" s="81"/>
      <c r="E57" s="155"/>
    </row>
    <row r="58" spans="1:10" ht="13.7" customHeight="1">
      <c r="A58" s="106"/>
      <c r="B58" s="81"/>
      <c r="E58" s="155"/>
    </row>
    <row r="59" spans="1:10" ht="13.7" customHeight="1">
      <c r="B59" s="136"/>
      <c r="C59" s="136"/>
      <c r="D59" s="160"/>
      <c r="E59" s="106"/>
      <c r="F59" s="160"/>
      <c r="G59" s="108"/>
    </row>
    <row r="60" spans="1:10" ht="13.7" customHeight="1" thickBot="1">
      <c r="A60" s="62"/>
      <c r="B60" s="62"/>
      <c r="C60" s="62"/>
      <c r="D60" s="63"/>
      <c r="E60" s="150"/>
      <c r="F60" s="63"/>
    </row>
    <row r="61" spans="1:10" ht="13.7" customHeight="1" thickTop="1">
      <c r="A61" s="78"/>
      <c r="B61" s="78"/>
      <c r="C61" s="78"/>
      <c r="D61" s="79"/>
      <c r="E61" s="151"/>
      <c r="F61" s="79"/>
    </row>
    <row r="62" spans="1:10" ht="13.7" customHeight="1">
      <c r="A62" s="291" t="s">
        <v>241</v>
      </c>
      <c r="B62" s="295"/>
      <c r="C62" s="296"/>
      <c r="D62" s="296"/>
      <c r="E62" s="297"/>
      <c r="F62" s="66"/>
    </row>
    <row r="63" spans="1:10" ht="13.7" customHeight="1">
      <c r="A63" s="296"/>
      <c r="B63" s="295"/>
      <c r="C63" s="296"/>
      <c r="D63" s="296"/>
      <c r="E63" s="297"/>
      <c r="F63" s="66"/>
    </row>
    <row r="64" spans="1:10" ht="13.7" customHeight="1">
      <c r="A64" s="296"/>
      <c r="B64" s="295"/>
      <c r="C64" s="296"/>
      <c r="D64" s="296"/>
      <c r="E64" s="297"/>
      <c r="F64" s="66"/>
    </row>
    <row r="65" spans="1:6" ht="13.7" customHeight="1">
      <c r="A65" s="296"/>
      <c r="B65" s="295"/>
      <c r="C65" s="296"/>
      <c r="D65" s="296"/>
      <c r="E65" s="297"/>
      <c r="F65" s="66"/>
    </row>
    <row r="66" spans="1:6" ht="13.7" customHeight="1">
      <c r="A66" s="325"/>
      <c r="B66" s="325"/>
      <c r="C66" s="325"/>
      <c r="D66" s="325"/>
      <c r="E66" s="326"/>
      <c r="F66" s="66"/>
    </row>
    <row r="67" spans="1:6" ht="13.7" customHeight="1">
      <c r="A67" s="325"/>
      <c r="B67" s="325"/>
      <c r="C67" s="325"/>
      <c r="D67" s="325"/>
      <c r="E67" s="326"/>
      <c r="F67" s="66"/>
    </row>
    <row r="68" spans="1:6" ht="13.7" customHeight="1">
      <c r="A68" s="327" t="s">
        <v>242</v>
      </c>
      <c r="B68" s="328"/>
      <c r="C68" s="329" t="s">
        <v>243</v>
      </c>
      <c r="D68" s="325"/>
      <c r="E68" s="330"/>
      <c r="F68" s="134"/>
    </row>
    <row r="69" spans="1:6" ht="13.7" customHeight="1">
      <c r="A69" s="329" t="s">
        <v>250</v>
      </c>
      <c r="B69" s="329"/>
      <c r="C69" s="329" t="s">
        <v>245</v>
      </c>
      <c r="D69" s="325"/>
      <c r="E69" s="330"/>
      <c r="F69" s="134"/>
    </row>
    <row r="70" spans="1:6" ht="13.7" customHeight="1">
      <c r="A70" s="329"/>
      <c r="B70" s="329"/>
      <c r="C70" s="329"/>
      <c r="D70" s="325"/>
      <c r="E70" s="330"/>
      <c r="F70" s="134"/>
    </row>
    <row r="71" spans="1:6" ht="13.7" customHeight="1">
      <c r="A71" s="329"/>
      <c r="B71" s="329"/>
      <c r="C71" s="329"/>
      <c r="D71" s="325"/>
      <c r="E71" s="330"/>
      <c r="F71" s="134"/>
    </row>
    <row r="72" spans="1:6" ht="13.7" customHeight="1">
      <c r="A72" s="329"/>
      <c r="B72" s="329"/>
      <c r="C72" s="329"/>
      <c r="D72" s="325"/>
      <c r="E72" s="330"/>
      <c r="F72" s="134"/>
    </row>
    <row r="73" spans="1:6" ht="13.7" customHeight="1">
      <c r="A73" s="329"/>
      <c r="B73" s="329"/>
      <c r="C73" s="329"/>
      <c r="D73" s="325"/>
      <c r="E73" s="330"/>
      <c r="F73" s="134"/>
    </row>
    <row r="74" spans="1:6" ht="13.7" customHeight="1">
      <c r="A74" s="329"/>
      <c r="B74" s="329"/>
      <c r="C74" s="329"/>
      <c r="D74" s="325"/>
      <c r="E74" s="330"/>
      <c r="F74" s="134"/>
    </row>
    <row r="75" spans="1:6" ht="13.7" customHeight="1">
      <c r="A75" s="329" t="s">
        <v>246</v>
      </c>
      <c r="B75" s="329"/>
      <c r="C75" s="331" t="s">
        <v>247</v>
      </c>
      <c r="D75" s="325"/>
      <c r="E75" s="330"/>
      <c r="F75" s="134"/>
    </row>
    <row r="76" spans="1:6" ht="13.7" customHeight="1">
      <c r="A76" s="329" t="s">
        <v>251</v>
      </c>
      <c r="B76" s="329"/>
      <c r="C76" s="332" t="s">
        <v>249</v>
      </c>
      <c r="D76" s="325"/>
      <c r="E76" s="330"/>
      <c r="F76" s="134"/>
    </row>
    <row r="77" spans="1:6" ht="13.7" customHeight="1">
      <c r="D77" s="134"/>
      <c r="E77" s="155"/>
      <c r="F77" s="134"/>
    </row>
    <row r="78" spans="1:6" ht="13.7" customHeight="1">
      <c r="D78" s="134"/>
      <c r="E78" s="155"/>
      <c r="F78" s="134"/>
    </row>
    <row r="79" spans="1:6" ht="13.7" customHeight="1">
      <c r="D79" s="134"/>
      <c r="E79" s="155"/>
      <c r="F79" s="134"/>
    </row>
    <row r="80" spans="1:6" ht="13.7" customHeight="1">
      <c r="D80" s="134"/>
      <c r="E80" s="155"/>
      <c r="F80" s="134"/>
    </row>
    <row r="81" spans="4:6" ht="13.7" customHeight="1">
      <c r="D81" s="134"/>
      <c r="E81" s="155"/>
      <c r="F81" s="134"/>
    </row>
    <row r="82" spans="4:6" ht="13.7" customHeight="1">
      <c r="D82" s="134"/>
      <c r="E82" s="155"/>
      <c r="F82" s="134"/>
    </row>
    <row r="83" spans="4:6" ht="13.7" customHeight="1">
      <c r="D83" s="134"/>
      <c r="E83" s="155"/>
      <c r="F83" s="134"/>
    </row>
  </sheetData>
  <mergeCells count="6">
    <mergeCell ref="A55:F55"/>
    <mergeCell ref="H8:K8"/>
    <mergeCell ref="A52:C52"/>
    <mergeCell ref="A24:C24"/>
    <mergeCell ref="A30:C30"/>
    <mergeCell ref="A33:C33"/>
  </mergeCells>
  <phoneticPr fontId="4" type="noConversion"/>
  <printOptions horizontalCentered="1"/>
  <pageMargins left="0.45" right="0.37" top="0.59" bottom="0.16" header="0.39370078740157499" footer="0.5"/>
  <pageSetup scale="69" firstPageNumber="7" orientation="portrait" useFirstPageNumber="1" r:id="rId1"/>
  <headerFooter alignWithMargins="0">
    <oddHeader xml:space="preserve">&amp;C
</oddHeader>
    <oddFooter>&amp;C&amp;"Univers for KPMG,Regular" 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1"/>
  <sheetViews>
    <sheetView showGridLines="0" topLeftCell="A42" zoomScaleNormal="100" workbookViewId="0">
      <selection activeCell="F65" sqref="F65"/>
    </sheetView>
  </sheetViews>
  <sheetFormatPr defaultColWidth="11.5703125" defaultRowHeight="15.75" customHeight="1"/>
  <cols>
    <col min="1" max="1" width="73" style="66" customWidth="1"/>
    <col min="2" max="2" width="6.140625" style="66" customWidth="1"/>
    <col min="3" max="3" width="2" style="66" customWidth="1"/>
    <col min="4" max="4" width="15.140625" style="66" customWidth="1"/>
    <col min="5" max="5" width="5" style="66" customWidth="1"/>
    <col min="6" max="6" width="16" style="66" customWidth="1"/>
    <col min="7" max="7" width="11.5703125" style="85" customWidth="1"/>
    <col min="8" max="16384" width="11.5703125" style="66"/>
  </cols>
  <sheetData>
    <row r="1" spans="1:10" ht="15" customHeight="1">
      <c r="A1" s="61" t="s">
        <v>182</v>
      </c>
      <c r="B1" s="62"/>
      <c r="C1" s="62"/>
      <c r="D1" s="62"/>
      <c r="E1" s="63"/>
      <c r="F1" s="62"/>
      <c r="G1" s="64"/>
      <c r="H1" s="62"/>
      <c r="I1" s="65"/>
      <c r="J1" s="65"/>
    </row>
    <row r="2" spans="1:10" ht="15" customHeight="1">
      <c r="A2" s="67" t="s">
        <v>221</v>
      </c>
      <c r="B2" s="62"/>
      <c r="C2" s="62"/>
      <c r="D2" s="62"/>
      <c r="E2" s="63"/>
      <c r="F2" s="62"/>
      <c r="G2" s="64"/>
      <c r="H2" s="62"/>
      <c r="I2" s="65"/>
      <c r="J2" s="65"/>
    </row>
    <row r="3" spans="1:10" s="72" customFormat="1" ht="15.75" customHeight="1">
      <c r="A3" s="341" t="s">
        <v>220</v>
      </c>
      <c r="B3" s="341"/>
      <c r="C3" s="341"/>
      <c r="D3" s="341"/>
      <c r="E3" s="341"/>
      <c r="F3" s="341"/>
      <c r="G3" s="341"/>
      <c r="H3" s="341"/>
    </row>
    <row r="4" spans="1:10" ht="15.75" customHeight="1">
      <c r="A4" s="73" t="s">
        <v>195</v>
      </c>
      <c r="B4" s="112"/>
      <c r="C4" s="112"/>
      <c r="D4" s="112"/>
      <c r="E4" s="112"/>
      <c r="F4" s="112"/>
    </row>
    <row r="5" spans="1:10" ht="15.75" customHeight="1">
      <c r="A5" s="73"/>
      <c r="B5" s="112"/>
      <c r="C5" s="112"/>
      <c r="D5" s="112"/>
      <c r="E5" s="112"/>
      <c r="F5" s="112"/>
    </row>
    <row r="6" spans="1:10" ht="15.75" customHeight="1">
      <c r="A6" s="68" t="s">
        <v>87</v>
      </c>
      <c r="B6" s="76"/>
      <c r="C6" s="76"/>
      <c r="D6" s="76"/>
      <c r="E6" s="76"/>
      <c r="F6" s="76"/>
    </row>
    <row r="7" spans="1:10" ht="15.75" customHeight="1">
      <c r="A7" s="112"/>
      <c r="B7" s="112"/>
      <c r="C7" s="112"/>
      <c r="D7" s="112"/>
      <c r="E7" s="112"/>
      <c r="F7" s="112"/>
    </row>
    <row r="8" spans="1:10" ht="15.75" customHeight="1">
      <c r="A8" s="76" t="s">
        <v>217</v>
      </c>
      <c r="B8" s="76"/>
      <c r="C8" s="76"/>
      <c r="D8" s="76"/>
      <c r="E8" s="76"/>
      <c r="F8" s="76"/>
    </row>
    <row r="9" spans="1:10" ht="15.75" customHeight="1">
      <c r="A9" s="112"/>
      <c r="B9" s="112"/>
      <c r="C9" s="112"/>
      <c r="D9" s="112"/>
      <c r="E9" s="112"/>
      <c r="F9" s="112"/>
    </row>
    <row r="10" spans="1:10" ht="15.75" customHeight="1">
      <c r="A10" s="76" t="s">
        <v>212</v>
      </c>
      <c r="B10" s="76"/>
      <c r="C10" s="76"/>
      <c r="D10" s="76"/>
      <c r="E10" s="76"/>
      <c r="F10" s="76"/>
    </row>
    <row r="11" spans="1:10" ht="15.75" customHeight="1" thickBot="1">
      <c r="A11" s="62"/>
      <c r="B11" s="62"/>
      <c r="C11" s="62"/>
      <c r="D11" s="63"/>
      <c r="E11" s="62"/>
      <c r="F11" s="63"/>
    </row>
    <row r="12" spans="1:10" ht="20.25" customHeight="1" thickTop="1">
      <c r="A12" s="78"/>
      <c r="B12" s="78"/>
      <c r="C12" s="78"/>
      <c r="D12" s="79"/>
      <c r="E12" s="78"/>
      <c r="F12" s="79"/>
    </row>
    <row r="13" spans="1:10" ht="15.75" customHeight="1">
      <c r="B13" s="84" t="s">
        <v>81</v>
      </c>
      <c r="C13" s="84"/>
      <c r="D13" s="84">
        <v>2016</v>
      </c>
      <c r="E13" s="72"/>
      <c r="F13" s="84">
        <v>2015</v>
      </c>
    </row>
    <row r="14" spans="1:10" ht="15.75" customHeight="1">
      <c r="B14" s="83"/>
      <c r="C14" s="116"/>
      <c r="D14" s="84"/>
      <c r="E14" s="72"/>
      <c r="F14" s="84"/>
    </row>
    <row r="15" spans="1:10" s="72" customFormat="1" ht="15.75" customHeight="1">
      <c r="A15" s="120" t="s">
        <v>73</v>
      </c>
      <c r="B15" s="124"/>
      <c r="D15" s="121"/>
      <c r="E15" s="121"/>
      <c r="F15" s="121"/>
      <c r="G15" s="139"/>
    </row>
    <row r="16" spans="1:10" ht="15.75" customHeight="1">
      <c r="A16" s="161" t="s">
        <v>202</v>
      </c>
      <c r="B16" s="83"/>
    </row>
    <row r="17" spans="1:10" ht="15.75" customHeight="1">
      <c r="A17" s="162" t="s">
        <v>134</v>
      </c>
      <c r="B17" s="83"/>
      <c r="D17" s="213">
        <v>2</v>
      </c>
      <c r="E17" s="214"/>
      <c r="F17" s="213">
        <v>2</v>
      </c>
    </row>
    <row r="18" spans="1:10" ht="15.75" hidden="1" customHeight="1">
      <c r="A18" s="163" t="s">
        <v>10</v>
      </c>
      <c r="B18" s="83"/>
      <c r="D18" s="215"/>
      <c r="E18" s="215"/>
      <c r="F18" s="215">
        <v>0</v>
      </c>
    </row>
    <row r="19" spans="1:10" ht="15.75" customHeight="1">
      <c r="A19" s="162" t="s">
        <v>11</v>
      </c>
      <c r="B19" s="83">
        <v>11</v>
      </c>
      <c r="D19" s="213">
        <v>161027</v>
      </c>
      <c r="E19" s="213"/>
      <c r="F19" s="213">
        <v>399127</v>
      </c>
    </row>
    <row r="20" spans="1:10" ht="15.75" hidden="1" customHeight="1">
      <c r="A20" s="163" t="s">
        <v>83</v>
      </c>
      <c r="B20" s="83"/>
      <c r="D20" s="213"/>
      <c r="E20" s="213"/>
      <c r="F20" s="213"/>
    </row>
    <row r="21" spans="1:10" s="72" customFormat="1" ht="18.75" customHeight="1" thickBot="1">
      <c r="A21" s="72" t="s">
        <v>196</v>
      </c>
      <c r="B21" s="83"/>
      <c r="C21" s="66"/>
      <c r="D21" s="216">
        <f>SUM(D17:D20)</f>
        <v>161029</v>
      </c>
      <c r="E21" s="213"/>
      <c r="F21" s="216">
        <f>SUM(F17:F20)</f>
        <v>399129</v>
      </c>
      <c r="G21" s="139"/>
      <c r="H21" s="125"/>
    </row>
    <row r="22" spans="1:10" s="72" customFormat="1" ht="15.75" customHeight="1" thickTop="1">
      <c r="A22" s="66"/>
      <c r="B22" s="83"/>
      <c r="C22" s="66"/>
      <c r="D22" s="217"/>
      <c r="E22" s="217"/>
      <c r="F22" s="217"/>
      <c r="G22" s="139"/>
    </row>
    <row r="23" spans="1:10" s="72" customFormat="1" ht="15.75" customHeight="1">
      <c r="B23" s="124"/>
      <c r="D23" s="218"/>
      <c r="E23" s="218"/>
      <c r="F23" s="218"/>
      <c r="G23" s="139"/>
    </row>
    <row r="24" spans="1:10" ht="18.75" customHeight="1">
      <c r="A24" s="120" t="s">
        <v>203</v>
      </c>
      <c r="B24" s="83"/>
      <c r="D24" s="215"/>
      <c r="E24" s="215"/>
      <c r="F24" s="215"/>
      <c r="G24" s="85" t="s">
        <v>21</v>
      </c>
    </row>
    <row r="25" spans="1:10" ht="15.75" customHeight="1">
      <c r="A25" s="127" t="s">
        <v>125</v>
      </c>
      <c r="B25" s="83"/>
      <c r="D25" s="215">
        <v>2</v>
      </c>
      <c r="E25" s="215"/>
      <c r="F25" s="215">
        <v>2</v>
      </c>
      <c r="J25" s="66" t="s">
        <v>21</v>
      </c>
    </row>
    <row r="26" spans="1:10" ht="12.75" hidden="1">
      <c r="A26" s="163" t="s">
        <v>90</v>
      </c>
      <c r="B26" s="115"/>
      <c r="C26" s="85"/>
      <c r="D26" s="215"/>
      <c r="E26" s="215"/>
      <c r="F26" s="215">
        <v>0</v>
      </c>
      <c r="H26" s="164"/>
    </row>
    <row r="27" spans="1:10" ht="12.75" hidden="1">
      <c r="A27" s="163" t="s">
        <v>106</v>
      </c>
      <c r="B27" s="115"/>
      <c r="C27" s="85"/>
      <c r="D27" s="215"/>
      <c r="E27" s="215"/>
      <c r="F27" s="215">
        <v>0</v>
      </c>
      <c r="H27" s="164"/>
    </row>
    <row r="28" spans="1:10" ht="15.75" customHeight="1">
      <c r="A28" s="127" t="s">
        <v>12</v>
      </c>
      <c r="B28" s="115">
        <v>11</v>
      </c>
      <c r="C28" s="85"/>
      <c r="D28" s="213">
        <v>161027</v>
      </c>
      <c r="E28" s="213"/>
      <c r="F28" s="213">
        <v>399127</v>
      </c>
      <c r="H28" s="164"/>
    </row>
    <row r="29" spans="1:10" ht="15.75" hidden="1" customHeight="1">
      <c r="A29" s="163" t="s">
        <v>126</v>
      </c>
      <c r="B29" s="115"/>
      <c r="C29" s="85"/>
      <c r="D29" s="219">
        <v>0</v>
      </c>
      <c r="E29" s="213"/>
      <c r="F29" s="219">
        <v>0</v>
      </c>
      <c r="H29" s="164"/>
    </row>
    <row r="30" spans="1:10" s="72" customFormat="1" ht="20.25" customHeight="1" thickBot="1">
      <c r="A30" s="72" t="s">
        <v>197</v>
      </c>
      <c r="B30" s="115"/>
      <c r="C30" s="85"/>
      <c r="D30" s="216">
        <f>SUM(D25:D29)</f>
        <v>161029</v>
      </c>
      <c r="E30" s="213"/>
      <c r="F30" s="216">
        <f>SUM(F25:F29)</f>
        <v>399129</v>
      </c>
      <c r="G30" s="139"/>
      <c r="H30" s="165"/>
    </row>
    <row r="31" spans="1:10" ht="15.75" customHeight="1" thickTop="1">
      <c r="B31" s="85"/>
      <c r="C31" s="85"/>
      <c r="E31" s="95"/>
    </row>
    <row r="32" spans="1:10" ht="15.75" customHeight="1">
      <c r="B32" s="85"/>
      <c r="C32" s="85"/>
      <c r="D32" s="166"/>
      <c r="E32" s="95"/>
      <c r="F32" s="166"/>
    </row>
    <row r="33" spans="1:20" ht="15.75" customHeight="1">
      <c r="B33" s="85"/>
      <c r="C33" s="85"/>
      <c r="E33" s="95"/>
    </row>
    <row r="34" spans="1:20" ht="15.75" customHeight="1">
      <c r="B34" s="85"/>
      <c r="C34" s="85"/>
      <c r="E34" s="95"/>
    </row>
    <row r="35" spans="1:20" ht="15.75" customHeight="1">
      <c r="B35" s="85"/>
      <c r="C35" s="85"/>
      <c r="E35" s="95"/>
    </row>
    <row r="36" spans="1:20" ht="15.75" customHeight="1">
      <c r="B36" s="85"/>
      <c r="C36" s="85"/>
      <c r="E36" s="95"/>
    </row>
    <row r="37" spans="1:20" ht="15.75" customHeight="1">
      <c r="E37" s="95"/>
    </row>
    <row r="38" spans="1:20" ht="15.75" customHeight="1">
      <c r="A38" s="340" t="s">
        <v>214</v>
      </c>
      <c r="B38" s="340"/>
      <c r="C38" s="340"/>
      <c r="D38" s="340"/>
      <c r="E38" s="340"/>
      <c r="F38" s="340"/>
    </row>
    <row r="39" spans="1:20" ht="15.75" customHeight="1">
      <c r="A39" s="105"/>
      <c r="B39" s="72"/>
      <c r="C39" s="72"/>
      <c r="D39" s="95"/>
      <c r="E39" s="95"/>
      <c r="F39" s="95"/>
    </row>
    <row r="40" spans="1:20" ht="18" customHeight="1">
      <c r="A40" s="105"/>
      <c r="B40" s="72"/>
      <c r="C40" s="72"/>
      <c r="D40" s="95"/>
      <c r="E40" s="95"/>
      <c r="F40" s="95"/>
    </row>
    <row r="41" spans="1:20" ht="15.75" customHeight="1">
      <c r="A41" s="105"/>
      <c r="B41" s="72"/>
      <c r="C41" s="72"/>
      <c r="D41" s="95"/>
      <c r="E41" s="95"/>
      <c r="F41" s="95"/>
    </row>
    <row r="42" spans="1:20" ht="15.75" customHeight="1">
      <c r="A42" s="72"/>
      <c r="B42" s="72"/>
      <c r="C42" s="72"/>
      <c r="D42" s="95"/>
      <c r="E42" s="95"/>
      <c r="F42" s="95"/>
    </row>
    <row r="43" spans="1:20" ht="13.7" customHeight="1">
      <c r="H43" s="85"/>
      <c r="I43" s="65"/>
      <c r="J43" s="85"/>
      <c r="K43" s="65"/>
      <c r="L43" s="85"/>
      <c r="M43" s="85"/>
      <c r="N43" s="85"/>
      <c r="O43" s="85"/>
      <c r="P43" s="85"/>
      <c r="Q43" s="85"/>
      <c r="R43" s="85"/>
      <c r="S43" s="85"/>
      <c r="T43" s="85"/>
    </row>
    <row r="44" spans="1:20" ht="13.7" customHeight="1" thickBot="1">
      <c r="A44" s="109"/>
      <c r="B44" s="109"/>
      <c r="C44" s="109"/>
      <c r="D44" s="109"/>
      <c r="E44" s="109"/>
      <c r="F44" s="109"/>
      <c r="G44" s="167"/>
      <c r="H44" s="167"/>
      <c r="I44" s="167"/>
      <c r="J44" s="167"/>
      <c r="K44" s="168"/>
      <c r="L44" s="168"/>
      <c r="M44" s="168"/>
      <c r="N44" s="85"/>
      <c r="O44" s="85"/>
      <c r="P44" s="85"/>
      <c r="Q44" s="85"/>
      <c r="R44" s="85"/>
      <c r="S44" s="85"/>
      <c r="T44" s="85"/>
    </row>
    <row r="45" spans="1:20" ht="13.7" customHeight="1" thickTop="1">
      <c r="A45" s="78"/>
      <c r="B45" s="78"/>
      <c r="C45" s="78"/>
      <c r="D45" s="78"/>
      <c r="E45" s="78"/>
      <c r="F45" s="78"/>
      <c r="G45" s="64"/>
      <c r="H45" s="64"/>
      <c r="I45" s="64"/>
      <c r="J45" s="64"/>
      <c r="K45" s="169"/>
      <c r="L45" s="169"/>
      <c r="M45" s="169"/>
      <c r="N45" s="85"/>
      <c r="O45" s="85"/>
      <c r="P45" s="85"/>
      <c r="Q45" s="85"/>
      <c r="R45" s="85"/>
      <c r="S45" s="85"/>
      <c r="T45" s="85"/>
    </row>
    <row r="46" spans="1:20" ht="15.75" customHeight="1">
      <c r="A46" s="72"/>
      <c r="B46" s="72"/>
      <c r="C46" s="72"/>
      <c r="D46" s="95"/>
      <c r="E46" s="95"/>
      <c r="F46" s="95"/>
    </row>
    <row r="47" spans="1:20" ht="15.75" customHeight="1">
      <c r="A47" s="291" t="s">
        <v>241</v>
      </c>
      <c r="B47" s="322"/>
      <c r="C47" s="322"/>
      <c r="D47" s="333"/>
      <c r="E47" s="334"/>
      <c r="F47" s="335"/>
    </row>
    <row r="48" spans="1:20" ht="15.75" customHeight="1">
      <c r="A48" s="296"/>
      <c r="B48" s="322"/>
      <c r="C48" s="322"/>
      <c r="D48" s="333"/>
      <c r="E48" s="334"/>
      <c r="F48" s="335"/>
    </row>
    <row r="49" spans="1:6" ht="15.75" customHeight="1">
      <c r="A49" s="160"/>
      <c r="B49" s="322"/>
      <c r="C49" s="322"/>
      <c r="D49" s="333"/>
      <c r="E49" s="336"/>
      <c r="F49" s="322"/>
    </row>
    <row r="50" spans="1:6" ht="15.75" customHeight="1">
      <c r="A50" s="160"/>
      <c r="B50" s="322"/>
      <c r="C50" s="322"/>
      <c r="D50" s="333"/>
      <c r="E50" s="336"/>
      <c r="F50" s="322"/>
    </row>
    <row r="51" spans="1:6" ht="15.75" customHeight="1">
      <c r="A51" s="160"/>
      <c r="B51" s="322"/>
      <c r="C51" s="322"/>
      <c r="D51" s="333"/>
      <c r="E51" s="336"/>
      <c r="F51" s="322"/>
    </row>
    <row r="52" spans="1:6" ht="15.75" customHeight="1">
      <c r="A52" s="301" t="s">
        <v>242</v>
      </c>
      <c r="B52" s="300" t="s">
        <v>243</v>
      </c>
      <c r="C52" s="300"/>
      <c r="D52" s="160"/>
      <c r="E52" s="160"/>
      <c r="F52" s="160"/>
    </row>
    <row r="53" spans="1:6" ht="15.75" customHeight="1">
      <c r="A53" s="300" t="s">
        <v>250</v>
      </c>
      <c r="B53" s="300" t="s">
        <v>245</v>
      </c>
      <c r="C53" s="300"/>
      <c r="D53" s="160"/>
      <c r="E53" s="160"/>
      <c r="F53" s="160"/>
    </row>
    <row r="54" spans="1:6" ht="15.75" customHeight="1">
      <c r="A54" s="300"/>
      <c r="B54" s="300"/>
      <c r="C54" s="300"/>
      <c r="D54" s="160"/>
      <c r="E54" s="160"/>
      <c r="F54" s="160"/>
    </row>
    <row r="55" spans="1:6" ht="15.75" customHeight="1">
      <c r="A55" s="300"/>
      <c r="B55" s="300"/>
      <c r="C55" s="300"/>
      <c r="D55" s="160"/>
      <c r="E55" s="160"/>
      <c r="F55" s="160"/>
    </row>
    <row r="56" spans="1:6" ht="15.75" customHeight="1">
      <c r="A56" s="300"/>
      <c r="B56" s="300"/>
      <c r="C56" s="300"/>
      <c r="D56" s="160"/>
      <c r="E56" s="160"/>
      <c r="F56" s="160"/>
    </row>
    <row r="57" spans="1:6" ht="15.75" customHeight="1">
      <c r="A57" s="300"/>
      <c r="B57" s="300"/>
      <c r="C57" s="300"/>
      <c r="D57" s="160"/>
      <c r="E57" s="160"/>
      <c r="F57" s="160"/>
    </row>
    <row r="58" spans="1:6" ht="15.75" customHeight="1">
      <c r="A58" s="300"/>
      <c r="B58" s="300"/>
      <c r="C58" s="300"/>
      <c r="D58" s="160"/>
      <c r="E58" s="160"/>
      <c r="F58" s="160"/>
    </row>
    <row r="59" spans="1:6" ht="15.75" customHeight="1">
      <c r="A59" s="300"/>
      <c r="B59" s="300"/>
      <c r="C59" s="300"/>
      <c r="D59" s="160"/>
      <c r="E59" s="160"/>
      <c r="F59" s="160"/>
    </row>
    <row r="60" spans="1:6" ht="15.75" customHeight="1">
      <c r="A60" s="300" t="s">
        <v>246</v>
      </c>
      <c r="B60" s="323" t="s">
        <v>247</v>
      </c>
      <c r="C60" s="300"/>
      <c r="D60" s="160"/>
      <c r="E60" s="160"/>
      <c r="F60" s="160"/>
    </row>
    <row r="61" spans="1:6" ht="15.75" customHeight="1">
      <c r="A61" s="300" t="s">
        <v>251</v>
      </c>
      <c r="B61" s="324" t="s">
        <v>249</v>
      </c>
      <c r="C61" s="324"/>
      <c r="D61" s="160"/>
      <c r="E61" s="160"/>
      <c r="F61" s="160"/>
    </row>
    <row r="62" spans="1:6" ht="15.75" customHeight="1">
      <c r="D62" s="95"/>
      <c r="E62" s="95"/>
      <c r="F62" s="95"/>
    </row>
    <row r="63" spans="1:6" ht="15.75" customHeight="1">
      <c r="D63" s="95"/>
      <c r="E63" s="95"/>
      <c r="F63" s="95"/>
    </row>
    <row r="64" spans="1:6" ht="15.75" customHeight="1">
      <c r="D64" s="95"/>
      <c r="E64" s="95"/>
      <c r="F64" s="95"/>
    </row>
    <row r="65" spans="4:6" ht="15.75" customHeight="1">
      <c r="D65" s="95"/>
      <c r="E65" s="95"/>
      <c r="F65" s="95"/>
    </row>
    <row r="66" spans="4:6" ht="15.75" customHeight="1">
      <c r="D66" s="95"/>
      <c r="E66" s="95"/>
      <c r="F66" s="95"/>
    </row>
    <row r="67" spans="4:6" ht="15.75" customHeight="1">
      <c r="D67" s="95"/>
      <c r="E67" s="95"/>
      <c r="F67" s="95"/>
    </row>
    <row r="68" spans="4:6" ht="15.75" customHeight="1">
      <c r="D68" s="95"/>
      <c r="E68" s="95"/>
      <c r="F68" s="95"/>
    </row>
    <row r="69" spans="4:6" ht="15.75" customHeight="1">
      <c r="D69" s="95"/>
      <c r="E69" s="95"/>
      <c r="F69" s="95"/>
    </row>
    <row r="70" spans="4:6" ht="15.75" customHeight="1">
      <c r="D70" s="95"/>
      <c r="E70" s="95"/>
      <c r="F70" s="95"/>
    </row>
    <row r="71" spans="4:6" ht="15.75" customHeight="1">
      <c r="D71" s="95"/>
      <c r="E71" s="95"/>
      <c r="F71" s="95"/>
    </row>
    <row r="72" spans="4:6" ht="15.75" customHeight="1">
      <c r="D72" s="95"/>
      <c r="E72" s="95"/>
      <c r="F72" s="95"/>
    </row>
    <row r="73" spans="4:6" ht="15.75" customHeight="1">
      <c r="D73" s="95"/>
      <c r="E73" s="95"/>
      <c r="F73" s="95"/>
    </row>
    <row r="74" spans="4:6" ht="15.75" customHeight="1">
      <c r="D74" s="95"/>
      <c r="E74" s="95"/>
      <c r="F74" s="95"/>
    </row>
    <row r="75" spans="4:6" ht="15.75" customHeight="1">
      <c r="D75" s="95"/>
      <c r="E75" s="95"/>
      <c r="F75" s="95"/>
    </row>
    <row r="76" spans="4:6" ht="15.75" customHeight="1">
      <c r="D76" s="95"/>
      <c r="E76" s="95"/>
      <c r="F76" s="95"/>
    </row>
    <row r="77" spans="4:6" ht="15.75" customHeight="1">
      <c r="D77" s="95"/>
      <c r="E77" s="95"/>
      <c r="F77" s="95"/>
    </row>
    <row r="78" spans="4:6" ht="15.75" customHeight="1">
      <c r="D78" s="95"/>
      <c r="E78" s="95"/>
      <c r="F78" s="95"/>
    </row>
    <row r="79" spans="4:6" ht="15.75" customHeight="1">
      <c r="D79" s="95"/>
      <c r="E79" s="95"/>
      <c r="F79" s="95"/>
    </row>
    <row r="80" spans="4:6" ht="15.75" customHeight="1">
      <c r="D80" s="95"/>
      <c r="E80" s="95"/>
      <c r="F80" s="95"/>
    </row>
    <row r="81" spans="4:6" ht="15.75" customHeight="1">
      <c r="D81" s="95"/>
      <c r="E81" s="95"/>
      <c r="F81" s="95"/>
    </row>
    <row r="82" spans="4:6" ht="15.75" customHeight="1">
      <c r="D82" s="95"/>
      <c r="E82" s="95"/>
      <c r="F82" s="95"/>
    </row>
    <row r="83" spans="4:6" ht="15.75" customHeight="1">
      <c r="D83" s="95"/>
      <c r="E83" s="95"/>
      <c r="F83" s="95"/>
    </row>
    <row r="84" spans="4:6" ht="15.75" customHeight="1">
      <c r="D84" s="95"/>
      <c r="E84" s="95"/>
      <c r="F84" s="95"/>
    </row>
    <row r="85" spans="4:6" ht="15.75" customHeight="1">
      <c r="D85" s="95"/>
      <c r="E85" s="95"/>
      <c r="F85" s="95"/>
    </row>
    <row r="86" spans="4:6" ht="15.75" customHeight="1">
      <c r="D86" s="95"/>
      <c r="E86" s="95"/>
      <c r="F86" s="95"/>
    </row>
    <row r="87" spans="4:6" ht="15.75" customHeight="1">
      <c r="D87" s="95"/>
      <c r="E87" s="95"/>
      <c r="F87" s="95"/>
    </row>
    <row r="88" spans="4:6" ht="15.75" customHeight="1">
      <c r="D88" s="95"/>
      <c r="E88" s="95"/>
      <c r="F88" s="95"/>
    </row>
    <row r="89" spans="4:6" ht="15.75" customHeight="1">
      <c r="D89" s="95"/>
      <c r="E89" s="95"/>
      <c r="F89" s="95"/>
    </row>
    <row r="90" spans="4:6" ht="15.75" customHeight="1">
      <c r="D90" s="95"/>
      <c r="E90" s="95"/>
      <c r="F90" s="95"/>
    </row>
    <row r="91" spans="4:6" ht="15.75" customHeight="1">
      <c r="D91" s="95"/>
      <c r="E91" s="95"/>
      <c r="F91" s="95"/>
    </row>
    <row r="92" spans="4:6" ht="15.75" customHeight="1">
      <c r="D92" s="95"/>
      <c r="E92" s="95"/>
      <c r="F92" s="95"/>
    </row>
    <row r="93" spans="4:6" ht="15.75" customHeight="1">
      <c r="D93" s="95"/>
      <c r="E93" s="95"/>
      <c r="F93" s="95"/>
    </row>
    <row r="94" spans="4:6" ht="15.75" customHeight="1">
      <c r="D94" s="95"/>
      <c r="E94" s="95"/>
      <c r="F94" s="95"/>
    </row>
    <row r="95" spans="4:6" ht="15.75" customHeight="1">
      <c r="D95" s="95"/>
      <c r="E95" s="95"/>
      <c r="F95" s="95"/>
    </row>
    <row r="96" spans="4:6" ht="15.75" customHeight="1">
      <c r="D96" s="95"/>
      <c r="E96" s="95"/>
      <c r="F96" s="95"/>
    </row>
    <row r="97" spans="4:6" ht="15.75" customHeight="1">
      <c r="D97" s="95"/>
      <c r="E97" s="95"/>
      <c r="F97" s="95"/>
    </row>
    <row r="98" spans="4:6" ht="15.75" customHeight="1">
      <c r="D98" s="95"/>
      <c r="E98" s="95"/>
      <c r="F98" s="95"/>
    </row>
    <row r="99" spans="4:6" ht="15.75" customHeight="1">
      <c r="D99" s="95"/>
      <c r="E99" s="95"/>
      <c r="F99" s="95"/>
    </row>
    <row r="100" spans="4:6" ht="15.75" customHeight="1">
      <c r="D100" s="95"/>
      <c r="E100" s="95"/>
      <c r="F100" s="95"/>
    </row>
    <row r="101" spans="4:6" ht="15.75" customHeight="1">
      <c r="D101" s="95"/>
      <c r="E101" s="95"/>
      <c r="F101" s="95"/>
    </row>
    <row r="102" spans="4:6" ht="15.75" customHeight="1">
      <c r="D102" s="95"/>
      <c r="E102" s="95"/>
      <c r="F102" s="95"/>
    </row>
    <row r="103" spans="4:6" ht="15.75" customHeight="1">
      <c r="D103" s="95"/>
      <c r="E103" s="95"/>
      <c r="F103" s="95"/>
    </row>
    <row r="104" spans="4:6" ht="15.75" customHeight="1">
      <c r="D104" s="95"/>
      <c r="E104" s="95"/>
      <c r="F104" s="95"/>
    </row>
    <row r="105" spans="4:6" ht="15.75" customHeight="1">
      <c r="D105" s="95"/>
      <c r="E105" s="95"/>
      <c r="F105" s="95"/>
    </row>
    <row r="106" spans="4:6" ht="15.75" customHeight="1">
      <c r="D106" s="95"/>
      <c r="E106" s="95"/>
      <c r="F106" s="95"/>
    </row>
    <row r="107" spans="4:6" ht="15.75" customHeight="1">
      <c r="D107" s="95"/>
      <c r="E107" s="95"/>
      <c r="F107" s="95"/>
    </row>
    <row r="108" spans="4:6" ht="15.75" customHeight="1">
      <c r="D108" s="95"/>
      <c r="E108" s="95"/>
      <c r="F108" s="95"/>
    </row>
    <row r="109" spans="4:6" ht="15.75" customHeight="1">
      <c r="D109" s="95"/>
      <c r="E109" s="95"/>
      <c r="F109" s="95"/>
    </row>
    <row r="110" spans="4:6" ht="15.75" customHeight="1">
      <c r="D110" s="95"/>
      <c r="E110" s="95"/>
      <c r="F110" s="95"/>
    </row>
    <row r="111" spans="4:6" ht="15.75" customHeight="1">
      <c r="D111" s="95"/>
      <c r="E111" s="95"/>
      <c r="F111" s="95"/>
    </row>
    <row r="112" spans="4:6" ht="15.75" customHeight="1">
      <c r="D112" s="95"/>
      <c r="E112" s="95"/>
      <c r="F112" s="95"/>
    </row>
    <row r="113" spans="4:6" ht="15.75" customHeight="1">
      <c r="D113" s="95"/>
      <c r="E113" s="95"/>
      <c r="F113" s="95"/>
    </row>
    <row r="114" spans="4:6" ht="15.75" customHeight="1">
      <c r="D114" s="95"/>
      <c r="E114" s="95"/>
      <c r="F114" s="95"/>
    </row>
    <row r="115" spans="4:6" ht="15.75" customHeight="1">
      <c r="D115" s="95"/>
      <c r="E115" s="95"/>
      <c r="F115" s="95"/>
    </row>
    <row r="116" spans="4:6" ht="15.75" customHeight="1">
      <c r="D116" s="95"/>
      <c r="E116" s="95"/>
      <c r="F116" s="95"/>
    </row>
    <row r="117" spans="4:6" ht="15.75" customHeight="1">
      <c r="D117" s="95"/>
      <c r="E117" s="95"/>
      <c r="F117" s="95"/>
    </row>
    <row r="118" spans="4:6" ht="15.75" customHeight="1">
      <c r="D118" s="95"/>
      <c r="E118" s="95"/>
      <c r="F118" s="95"/>
    </row>
    <row r="119" spans="4:6" ht="15.75" customHeight="1">
      <c r="D119" s="95"/>
      <c r="E119" s="95"/>
      <c r="F119" s="95"/>
    </row>
    <row r="120" spans="4:6" ht="15.75" customHeight="1">
      <c r="D120" s="95"/>
      <c r="E120" s="95"/>
      <c r="F120" s="95"/>
    </row>
    <row r="121" spans="4:6" ht="15.75" customHeight="1">
      <c r="D121" s="95"/>
      <c r="E121" s="95"/>
      <c r="F121" s="95"/>
    </row>
    <row r="122" spans="4:6" ht="15.75" customHeight="1">
      <c r="D122" s="95"/>
      <c r="E122" s="95"/>
      <c r="F122" s="95"/>
    </row>
    <row r="123" spans="4:6" ht="15.75" customHeight="1">
      <c r="D123" s="95"/>
      <c r="E123" s="95"/>
      <c r="F123" s="95"/>
    </row>
    <row r="124" spans="4:6" ht="15.75" customHeight="1">
      <c r="D124" s="95"/>
      <c r="E124" s="95"/>
      <c r="F124" s="95"/>
    </row>
    <row r="125" spans="4:6" ht="15.75" customHeight="1">
      <c r="D125" s="95"/>
      <c r="E125" s="95"/>
      <c r="F125" s="95"/>
    </row>
    <row r="126" spans="4:6" ht="15.75" customHeight="1">
      <c r="D126" s="95"/>
      <c r="E126" s="95"/>
      <c r="F126" s="95"/>
    </row>
    <row r="127" spans="4:6" ht="15.75" customHeight="1">
      <c r="D127" s="95"/>
      <c r="E127" s="95"/>
      <c r="F127" s="95"/>
    </row>
    <row r="128" spans="4:6" ht="15.75" customHeight="1">
      <c r="D128" s="95"/>
      <c r="E128" s="95"/>
      <c r="F128" s="95"/>
    </row>
    <row r="129" spans="4:6" ht="15.75" customHeight="1">
      <c r="D129" s="95"/>
      <c r="E129" s="95"/>
      <c r="F129" s="95"/>
    </row>
    <row r="130" spans="4:6" ht="15.75" customHeight="1">
      <c r="D130" s="95"/>
      <c r="E130" s="95"/>
      <c r="F130" s="95"/>
    </row>
    <row r="131" spans="4:6" ht="15.75" customHeight="1">
      <c r="D131" s="95"/>
      <c r="E131" s="95"/>
      <c r="F131" s="95"/>
    </row>
    <row r="132" spans="4:6" ht="15.75" customHeight="1">
      <c r="D132" s="95"/>
      <c r="E132" s="95"/>
      <c r="F132" s="95"/>
    </row>
    <row r="133" spans="4:6" ht="15.75" customHeight="1">
      <c r="D133" s="95"/>
      <c r="E133" s="95"/>
      <c r="F133" s="95"/>
    </row>
    <row r="134" spans="4:6" ht="15.75" customHeight="1">
      <c r="D134" s="95"/>
      <c r="E134" s="95"/>
      <c r="F134" s="95"/>
    </row>
    <row r="135" spans="4:6" ht="15.75" customHeight="1">
      <c r="D135" s="95"/>
      <c r="E135" s="95"/>
      <c r="F135" s="95"/>
    </row>
    <row r="136" spans="4:6" ht="15.75" customHeight="1">
      <c r="D136" s="95"/>
      <c r="E136" s="95"/>
      <c r="F136" s="95"/>
    </row>
    <row r="137" spans="4:6" ht="15.75" customHeight="1">
      <c r="D137" s="95"/>
      <c r="E137" s="95"/>
      <c r="F137" s="95"/>
    </row>
    <row r="138" spans="4:6" ht="15.75" customHeight="1">
      <c r="D138" s="95"/>
      <c r="E138" s="95"/>
      <c r="F138" s="95"/>
    </row>
    <row r="139" spans="4:6" ht="15.75" customHeight="1">
      <c r="D139" s="95"/>
      <c r="E139" s="95"/>
      <c r="F139" s="95"/>
    </row>
    <row r="140" spans="4:6" ht="15.75" customHeight="1">
      <c r="D140" s="95"/>
      <c r="E140" s="95"/>
      <c r="F140" s="95"/>
    </row>
    <row r="141" spans="4:6" ht="15.75" customHeight="1">
      <c r="D141" s="95"/>
      <c r="E141" s="95"/>
      <c r="F141" s="95"/>
    </row>
    <row r="142" spans="4:6" ht="15.75" customHeight="1">
      <c r="D142" s="95"/>
      <c r="E142" s="95"/>
      <c r="F142" s="95"/>
    </row>
    <row r="143" spans="4:6" ht="15.75" customHeight="1">
      <c r="D143" s="95"/>
      <c r="E143" s="95"/>
      <c r="F143" s="95"/>
    </row>
    <row r="144" spans="4:6" ht="15.75" customHeight="1">
      <c r="D144" s="95"/>
      <c r="E144" s="95"/>
      <c r="F144" s="95"/>
    </row>
    <row r="145" spans="4:6" ht="15.75" customHeight="1">
      <c r="D145" s="95"/>
      <c r="E145" s="95"/>
      <c r="F145" s="95"/>
    </row>
    <row r="146" spans="4:6" ht="15.75" customHeight="1">
      <c r="D146" s="95"/>
      <c r="E146" s="95"/>
      <c r="F146" s="95"/>
    </row>
    <row r="147" spans="4:6" ht="15.75" customHeight="1">
      <c r="D147" s="95"/>
      <c r="E147" s="95"/>
      <c r="F147" s="95"/>
    </row>
    <row r="148" spans="4:6" ht="15.75" customHeight="1">
      <c r="D148" s="95"/>
      <c r="E148" s="95"/>
      <c r="F148" s="95"/>
    </row>
    <row r="149" spans="4:6" ht="15.75" customHeight="1">
      <c r="D149" s="95"/>
      <c r="E149" s="95"/>
      <c r="F149" s="95"/>
    </row>
    <row r="150" spans="4:6" ht="15.75" customHeight="1">
      <c r="D150" s="95"/>
      <c r="E150" s="95"/>
      <c r="F150" s="95"/>
    </row>
    <row r="151" spans="4:6" ht="15.75" customHeight="1">
      <c r="D151" s="95"/>
      <c r="E151" s="95"/>
      <c r="F151" s="95"/>
    </row>
    <row r="152" spans="4:6" ht="15.75" customHeight="1">
      <c r="D152" s="95"/>
      <c r="E152" s="95"/>
      <c r="F152" s="95"/>
    </row>
    <row r="153" spans="4:6" ht="15.75" customHeight="1">
      <c r="D153" s="95"/>
      <c r="E153" s="95"/>
      <c r="F153" s="95"/>
    </row>
    <row r="154" spans="4:6" ht="15.75" customHeight="1">
      <c r="D154" s="95"/>
      <c r="E154" s="95"/>
      <c r="F154" s="95"/>
    </row>
    <row r="155" spans="4:6" ht="15.75" customHeight="1">
      <c r="D155" s="95"/>
      <c r="E155" s="95"/>
      <c r="F155" s="95"/>
    </row>
    <row r="156" spans="4:6" ht="15.75" customHeight="1">
      <c r="D156" s="95"/>
      <c r="E156" s="95"/>
      <c r="F156" s="95"/>
    </row>
    <row r="157" spans="4:6" ht="15.75" customHeight="1">
      <c r="D157" s="95"/>
      <c r="E157" s="95"/>
      <c r="F157" s="95"/>
    </row>
    <row r="158" spans="4:6" ht="15.75" customHeight="1">
      <c r="D158" s="95"/>
      <c r="E158" s="95"/>
      <c r="F158" s="95"/>
    </row>
    <row r="159" spans="4:6" ht="15.75" customHeight="1">
      <c r="D159" s="95"/>
      <c r="E159" s="95"/>
      <c r="F159" s="95"/>
    </row>
    <row r="160" spans="4:6" ht="15.75" customHeight="1">
      <c r="D160" s="95"/>
      <c r="E160" s="95"/>
      <c r="F160" s="95"/>
    </row>
    <row r="161" spans="4:6" ht="15.75" customHeight="1">
      <c r="D161" s="95"/>
      <c r="E161" s="95"/>
      <c r="F161" s="95"/>
    </row>
    <row r="162" spans="4:6" ht="15.75" customHeight="1">
      <c r="D162" s="95"/>
      <c r="E162" s="95"/>
      <c r="F162" s="95"/>
    </row>
    <row r="163" spans="4:6" ht="15.75" customHeight="1">
      <c r="D163" s="95"/>
      <c r="E163" s="95"/>
      <c r="F163" s="95"/>
    </row>
    <row r="164" spans="4:6" ht="15.75" customHeight="1">
      <c r="D164" s="95"/>
      <c r="E164" s="95"/>
      <c r="F164" s="95"/>
    </row>
    <row r="165" spans="4:6" ht="15.75" customHeight="1">
      <c r="D165" s="95"/>
      <c r="E165" s="95"/>
      <c r="F165" s="95"/>
    </row>
    <row r="166" spans="4:6" ht="15.75" customHeight="1">
      <c r="D166" s="95"/>
      <c r="E166" s="95"/>
      <c r="F166" s="95"/>
    </row>
    <row r="167" spans="4:6" ht="15.75" customHeight="1">
      <c r="D167" s="95"/>
      <c r="E167" s="95"/>
      <c r="F167" s="95"/>
    </row>
    <row r="168" spans="4:6" ht="15.75" customHeight="1">
      <c r="D168" s="95"/>
      <c r="E168" s="95"/>
      <c r="F168" s="95"/>
    </row>
    <row r="169" spans="4:6" ht="15.75" customHeight="1">
      <c r="D169" s="95"/>
      <c r="E169" s="95"/>
      <c r="F169" s="95"/>
    </row>
    <row r="170" spans="4:6" ht="15.75" customHeight="1">
      <c r="D170" s="95"/>
      <c r="E170" s="95"/>
      <c r="F170" s="95"/>
    </row>
    <row r="171" spans="4:6" ht="15.75" customHeight="1">
      <c r="D171" s="95"/>
      <c r="E171" s="95"/>
      <c r="F171" s="95"/>
    </row>
    <row r="172" spans="4:6" ht="15.75" customHeight="1">
      <c r="D172" s="95"/>
      <c r="E172" s="95"/>
      <c r="F172" s="95"/>
    </row>
    <row r="173" spans="4:6" ht="15.75" customHeight="1">
      <c r="D173" s="95"/>
      <c r="E173" s="95"/>
      <c r="F173" s="95"/>
    </row>
    <row r="174" spans="4:6" ht="15.75" customHeight="1">
      <c r="D174" s="95"/>
      <c r="E174" s="95"/>
      <c r="F174" s="95"/>
    </row>
    <row r="175" spans="4:6" ht="15.75" customHeight="1">
      <c r="D175" s="95"/>
      <c r="E175" s="95"/>
      <c r="F175" s="95"/>
    </row>
    <row r="176" spans="4:6" ht="15.75" customHeight="1">
      <c r="D176" s="95"/>
      <c r="E176" s="95"/>
      <c r="F176" s="95"/>
    </row>
    <row r="177" spans="4:6" ht="15.75" customHeight="1">
      <c r="D177" s="95"/>
      <c r="E177" s="95"/>
      <c r="F177" s="95"/>
    </row>
    <row r="178" spans="4:6" ht="15.75" customHeight="1">
      <c r="D178" s="95"/>
      <c r="E178" s="95"/>
      <c r="F178" s="95"/>
    </row>
    <row r="179" spans="4:6" ht="15.75" customHeight="1">
      <c r="D179" s="95"/>
      <c r="E179" s="95"/>
      <c r="F179" s="95"/>
    </row>
    <row r="180" spans="4:6" ht="15.75" customHeight="1">
      <c r="D180" s="95"/>
      <c r="E180" s="95"/>
      <c r="F180" s="95"/>
    </row>
    <row r="181" spans="4:6" ht="15.75" customHeight="1">
      <c r="D181" s="95"/>
      <c r="E181" s="95"/>
      <c r="F181" s="95"/>
    </row>
    <row r="182" spans="4:6" ht="15.75" customHeight="1">
      <c r="D182" s="95"/>
      <c r="E182" s="95"/>
      <c r="F182" s="95"/>
    </row>
    <row r="183" spans="4:6" ht="15.75" customHeight="1">
      <c r="D183" s="95"/>
      <c r="E183" s="95"/>
      <c r="F183" s="95"/>
    </row>
    <row r="184" spans="4:6" ht="15.75" customHeight="1">
      <c r="D184" s="95"/>
      <c r="E184" s="95"/>
      <c r="F184" s="95"/>
    </row>
    <row r="185" spans="4:6" ht="15.75" customHeight="1">
      <c r="D185" s="95"/>
      <c r="E185" s="95"/>
      <c r="F185" s="95"/>
    </row>
    <row r="186" spans="4:6" ht="15.75" customHeight="1">
      <c r="D186" s="95"/>
      <c r="E186" s="95"/>
      <c r="F186" s="95"/>
    </row>
    <row r="187" spans="4:6" ht="15.75" customHeight="1">
      <c r="D187" s="95"/>
      <c r="E187" s="95"/>
      <c r="F187" s="95"/>
    </row>
    <row r="188" spans="4:6" ht="15.75" customHeight="1">
      <c r="D188" s="95"/>
      <c r="E188" s="95"/>
      <c r="F188" s="95"/>
    </row>
    <row r="189" spans="4:6" ht="15.75" customHeight="1">
      <c r="D189" s="95"/>
      <c r="E189" s="95"/>
      <c r="F189" s="95"/>
    </row>
    <row r="190" spans="4:6" ht="15.75" customHeight="1">
      <c r="D190" s="95"/>
      <c r="E190" s="95"/>
      <c r="F190" s="95"/>
    </row>
    <row r="191" spans="4:6" ht="15.75" customHeight="1">
      <c r="D191" s="95"/>
      <c r="E191" s="95"/>
      <c r="F191" s="95"/>
    </row>
    <row r="192" spans="4:6" ht="15.75" customHeight="1">
      <c r="D192" s="95"/>
      <c r="E192" s="95"/>
      <c r="F192" s="95"/>
    </row>
    <row r="193" spans="4:6" ht="15.75" customHeight="1">
      <c r="D193" s="95"/>
      <c r="E193" s="95"/>
      <c r="F193" s="95"/>
    </row>
    <row r="194" spans="4:6" ht="15.75" customHeight="1">
      <c r="D194" s="95"/>
      <c r="E194" s="95"/>
      <c r="F194" s="95"/>
    </row>
    <row r="195" spans="4:6" ht="15.75" customHeight="1">
      <c r="D195" s="95"/>
      <c r="E195" s="95"/>
      <c r="F195" s="95"/>
    </row>
    <row r="196" spans="4:6" ht="15.75" customHeight="1">
      <c r="D196" s="95"/>
      <c r="E196" s="95"/>
      <c r="F196" s="95"/>
    </row>
    <row r="197" spans="4:6" ht="15.75" customHeight="1">
      <c r="D197" s="95"/>
      <c r="E197" s="95"/>
      <c r="F197" s="95"/>
    </row>
    <row r="198" spans="4:6" ht="15.75" customHeight="1">
      <c r="D198" s="95"/>
      <c r="E198" s="95"/>
      <c r="F198" s="95"/>
    </row>
    <row r="199" spans="4:6" ht="15.75" customHeight="1">
      <c r="D199" s="95"/>
      <c r="E199" s="95"/>
      <c r="F199" s="95"/>
    </row>
    <row r="200" spans="4:6" ht="15.75" customHeight="1">
      <c r="D200" s="95"/>
      <c r="E200" s="95"/>
      <c r="F200" s="95"/>
    </row>
    <row r="201" spans="4:6" ht="15.75" customHeight="1">
      <c r="D201" s="95"/>
      <c r="E201" s="95"/>
      <c r="F201" s="95"/>
    </row>
    <row r="202" spans="4:6" ht="15.75" customHeight="1">
      <c r="D202" s="95"/>
      <c r="E202" s="95"/>
      <c r="F202" s="95"/>
    </row>
    <row r="203" spans="4:6" ht="15.75" customHeight="1">
      <c r="D203" s="95"/>
      <c r="E203" s="95"/>
      <c r="F203" s="95"/>
    </row>
    <row r="204" spans="4:6" ht="15.75" customHeight="1">
      <c r="D204" s="95"/>
      <c r="E204" s="95"/>
      <c r="F204" s="95"/>
    </row>
    <row r="205" spans="4:6" ht="15.75" customHeight="1">
      <c r="D205" s="95"/>
      <c r="E205" s="95"/>
      <c r="F205" s="95"/>
    </row>
    <row r="206" spans="4:6" ht="15.75" customHeight="1">
      <c r="D206" s="95"/>
      <c r="E206" s="95"/>
      <c r="F206" s="95"/>
    </row>
    <row r="207" spans="4:6" ht="15.75" customHeight="1">
      <c r="D207" s="95"/>
      <c r="E207" s="95"/>
      <c r="F207" s="95"/>
    </row>
    <row r="208" spans="4:6" ht="15.75" customHeight="1">
      <c r="D208" s="95"/>
      <c r="E208" s="95"/>
      <c r="F208" s="95"/>
    </row>
    <row r="209" spans="4:6" ht="15.75" customHeight="1">
      <c r="D209" s="95"/>
      <c r="E209" s="95"/>
      <c r="F209" s="95"/>
    </row>
    <row r="210" spans="4:6" ht="15.75" customHeight="1">
      <c r="D210" s="95"/>
      <c r="E210" s="95"/>
      <c r="F210" s="95"/>
    </row>
    <row r="211" spans="4:6" ht="15.75" customHeight="1">
      <c r="D211" s="95"/>
      <c r="E211" s="95"/>
      <c r="F211" s="95"/>
    </row>
    <row r="212" spans="4:6" ht="15.75" customHeight="1">
      <c r="D212" s="95"/>
      <c r="E212" s="95"/>
      <c r="F212" s="95"/>
    </row>
    <row r="213" spans="4:6" ht="15.75" customHeight="1">
      <c r="D213" s="95"/>
      <c r="E213" s="95"/>
      <c r="F213" s="95"/>
    </row>
    <row r="214" spans="4:6" ht="15.75" customHeight="1">
      <c r="D214" s="95"/>
      <c r="E214" s="95"/>
      <c r="F214" s="95"/>
    </row>
    <row r="215" spans="4:6" ht="15.75" customHeight="1">
      <c r="D215" s="95"/>
      <c r="E215" s="95"/>
      <c r="F215" s="95"/>
    </row>
    <row r="216" spans="4:6" ht="15.75" customHeight="1">
      <c r="D216" s="95"/>
      <c r="E216" s="95"/>
      <c r="F216" s="95"/>
    </row>
    <row r="217" spans="4:6" ht="15.75" customHeight="1">
      <c r="D217" s="95"/>
      <c r="E217" s="95"/>
      <c r="F217" s="95"/>
    </row>
    <row r="218" spans="4:6" ht="15.75" customHeight="1">
      <c r="D218" s="95"/>
      <c r="E218" s="95"/>
      <c r="F218" s="95"/>
    </row>
    <row r="219" spans="4:6" ht="15.75" customHeight="1">
      <c r="D219" s="95"/>
      <c r="E219" s="95"/>
      <c r="F219" s="95"/>
    </row>
    <row r="220" spans="4:6" ht="15.75" customHeight="1">
      <c r="D220" s="95"/>
      <c r="E220" s="95"/>
      <c r="F220" s="95"/>
    </row>
    <row r="221" spans="4:6" ht="15.75" customHeight="1">
      <c r="D221" s="95"/>
      <c r="E221" s="95"/>
      <c r="F221" s="95"/>
    </row>
    <row r="222" spans="4:6" ht="15.75" customHeight="1">
      <c r="D222" s="95"/>
      <c r="E222" s="95"/>
      <c r="F222" s="95"/>
    </row>
    <row r="223" spans="4:6" ht="15.75" customHeight="1">
      <c r="D223" s="95"/>
      <c r="E223" s="95"/>
      <c r="F223" s="95"/>
    </row>
    <row r="224" spans="4:6" ht="15.75" customHeight="1">
      <c r="D224" s="95"/>
      <c r="E224" s="95"/>
      <c r="F224" s="95"/>
    </row>
    <row r="225" spans="4:6" ht="15.75" customHeight="1">
      <c r="D225" s="95"/>
      <c r="E225" s="95"/>
      <c r="F225" s="95"/>
    </row>
    <row r="226" spans="4:6" ht="15.75" customHeight="1">
      <c r="D226" s="95"/>
      <c r="E226" s="95"/>
      <c r="F226" s="95"/>
    </row>
    <row r="227" spans="4:6" ht="15.75" customHeight="1">
      <c r="D227" s="95"/>
      <c r="E227" s="95"/>
      <c r="F227" s="95"/>
    </row>
    <row r="228" spans="4:6" ht="15.75" customHeight="1">
      <c r="D228" s="95"/>
      <c r="E228" s="95"/>
      <c r="F228" s="95"/>
    </row>
    <row r="229" spans="4:6" ht="15.75" customHeight="1">
      <c r="D229" s="95"/>
      <c r="E229" s="95"/>
      <c r="F229" s="95"/>
    </row>
    <row r="230" spans="4:6" ht="15.75" customHeight="1">
      <c r="D230" s="95"/>
      <c r="E230" s="95"/>
      <c r="F230" s="95"/>
    </row>
    <row r="231" spans="4:6" ht="15.75" customHeight="1">
      <c r="D231" s="95"/>
      <c r="E231" s="95"/>
      <c r="F231" s="95"/>
    </row>
    <row r="232" spans="4:6" ht="15.75" customHeight="1">
      <c r="D232" s="95"/>
      <c r="E232" s="95"/>
      <c r="F232" s="95"/>
    </row>
    <row r="233" spans="4:6" ht="15.75" customHeight="1">
      <c r="D233" s="95"/>
      <c r="E233" s="95"/>
      <c r="F233" s="95"/>
    </row>
    <row r="234" spans="4:6" ht="15.75" customHeight="1">
      <c r="D234" s="95"/>
      <c r="E234" s="95"/>
      <c r="F234" s="95"/>
    </row>
    <row r="235" spans="4:6" ht="15.75" customHeight="1">
      <c r="D235" s="95"/>
      <c r="E235" s="95"/>
      <c r="F235" s="95"/>
    </row>
    <row r="236" spans="4:6" ht="15.75" customHeight="1">
      <c r="D236" s="95"/>
      <c r="E236" s="95"/>
      <c r="F236" s="95"/>
    </row>
    <row r="237" spans="4:6" ht="15.75" customHeight="1">
      <c r="D237" s="95"/>
      <c r="E237" s="95"/>
      <c r="F237" s="95"/>
    </row>
    <row r="238" spans="4:6" ht="15.75" customHeight="1">
      <c r="D238" s="95"/>
      <c r="E238" s="95"/>
      <c r="F238" s="95"/>
    </row>
    <row r="239" spans="4:6" ht="15.75" customHeight="1">
      <c r="D239" s="95"/>
      <c r="E239" s="95"/>
      <c r="F239" s="95"/>
    </row>
    <row r="240" spans="4:6" ht="15.75" customHeight="1">
      <c r="D240" s="95"/>
      <c r="E240" s="95"/>
      <c r="F240" s="95"/>
    </row>
    <row r="241" spans="4:6" ht="15.75" customHeight="1">
      <c r="D241" s="95"/>
      <c r="E241" s="95"/>
      <c r="F241" s="95"/>
    </row>
    <row r="242" spans="4:6" ht="15.75" customHeight="1">
      <c r="D242" s="95"/>
      <c r="E242" s="95"/>
      <c r="F242" s="95"/>
    </row>
    <row r="243" spans="4:6" ht="15.75" customHeight="1">
      <c r="D243" s="95"/>
      <c r="E243" s="95"/>
      <c r="F243" s="95"/>
    </row>
    <row r="244" spans="4:6" ht="15.75" customHeight="1">
      <c r="D244" s="95"/>
      <c r="E244" s="95"/>
      <c r="F244" s="95"/>
    </row>
    <row r="245" spans="4:6" ht="15.75" customHeight="1">
      <c r="D245" s="95"/>
      <c r="E245" s="95"/>
      <c r="F245" s="95"/>
    </row>
    <row r="246" spans="4:6" ht="15.75" customHeight="1">
      <c r="D246" s="95"/>
      <c r="E246" s="95"/>
      <c r="F246" s="95"/>
    </row>
    <row r="247" spans="4:6" ht="15.75" customHeight="1">
      <c r="D247" s="95"/>
      <c r="E247" s="95"/>
      <c r="F247" s="95"/>
    </row>
    <row r="248" spans="4:6" ht="15.75" customHeight="1">
      <c r="D248" s="95"/>
      <c r="E248" s="95"/>
      <c r="F248" s="95"/>
    </row>
    <row r="249" spans="4:6" ht="15.75" customHeight="1">
      <c r="D249" s="95"/>
      <c r="E249" s="95"/>
      <c r="F249" s="95"/>
    </row>
    <row r="250" spans="4:6" ht="15.75" customHeight="1">
      <c r="D250" s="95"/>
      <c r="E250" s="95"/>
      <c r="F250" s="95"/>
    </row>
    <row r="251" spans="4:6" ht="15.75" customHeight="1">
      <c r="D251" s="95"/>
      <c r="E251" s="95"/>
      <c r="F251" s="95"/>
    </row>
    <row r="252" spans="4:6" ht="15.75" customHeight="1">
      <c r="D252" s="95"/>
      <c r="E252" s="95"/>
      <c r="F252" s="95"/>
    </row>
    <row r="253" spans="4:6" ht="15.75" customHeight="1">
      <c r="D253" s="95"/>
      <c r="E253" s="95"/>
      <c r="F253" s="95"/>
    </row>
    <row r="254" spans="4:6" ht="15.75" customHeight="1">
      <c r="D254" s="95"/>
      <c r="E254" s="95"/>
      <c r="F254" s="95"/>
    </row>
    <row r="255" spans="4:6" ht="15.75" customHeight="1">
      <c r="D255" s="95"/>
      <c r="E255" s="95"/>
      <c r="F255" s="95"/>
    </row>
    <row r="256" spans="4:6" ht="15.75" customHeight="1">
      <c r="D256" s="95"/>
      <c r="E256" s="95"/>
      <c r="F256" s="95"/>
    </row>
    <row r="257" spans="4:6" ht="15.75" customHeight="1">
      <c r="D257" s="95"/>
      <c r="E257" s="95"/>
      <c r="F257" s="95"/>
    </row>
    <row r="258" spans="4:6" ht="15.75" customHeight="1">
      <c r="D258" s="95"/>
      <c r="E258" s="95"/>
      <c r="F258" s="95"/>
    </row>
    <row r="259" spans="4:6" ht="15.75" customHeight="1">
      <c r="D259" s="95"/>
      <c r="E259" s="95"/>
      <c r="F259" s="95"/>
    </row>
    <row r="260" spans="4:6" ht="15.75" customHeight="1">
      <c r="D260" s="95"/>
      <c r="E260" s="95"/>
      <c r="F260" s="95"/>
    </row>
    <row r="261" spans="4:6" ht="15.75" customHeight="1">
      <c r="D261" s="95"/>
      <c r="E261" s="95"/>
      <c r="F261" s="95"/>
    </row>
    <row r="262" spans="4:6" ht="15.75" customHeight="1">
      <c r="D262" s="95"/>
      <c r="E262" s="95"/>
      <c r="F262" s="95"/>
    </row>
    <row r="263" spans="4:6" ht="15.75" customHeight="1">
      <c r="D263" s="95"/>
      <c r="E263" s="95"/>
      <c r="F263" s="95"/>
    </row>
    <row r="264" spans="4:6" ht="15.75" customHeight="1">
      <c r="D264" s="95"/>
      <c r="E264" s="95"/>
      <c r="F264" s="95"/>
    </row>
    <row r="265" spans="4:6" ht="15.75" customHeight="1">
      <c r="D265" s="95"/>
      <c r="E265" s="95"/>
      <c r="F265" s="95"/>
    </row>
    <row r="266" spans="4:6" ht="15.75" customHeight="1">
      <c r="D266" s="95"/>
      <c r="E266" s="95"/>
      <c r="F266" s="95"/>
    </row>
    <row r="267" spans="4:6" ht="15.75" customHeight="1">
      <c r="D267" s="95"/>
      <c r="E267" s="95"/>
      <c r="F267" s="95"/>
    </row>
    <row r="268" spans="4:6" ht="15.75" customHeight="1">
      <c r="D268" s="95"/>
      <c r="E268" s="95"/>
      <c r="F268" s="95"/>
    </row>
    <row r="269" spans="4:6" ht="15.75" customHeight="1">
      <c r="D269" s="95"/>
      <c r="E269" s="95"/>
      <c r="F269" s="95"/>
    </row>
    <row r="270" spans="4:6" ht="15.75" customHeight="1">
      <c r="D270" s="95"/>
      <c r="E270" s="95"/>
      <c r="F270" s="95"/>
    </row>
    <row r="271" spans="4:6" ht="15.75" customHeight="1">
      <c r="D271" s="95"/>
      <c r="E271" s="95"/>
      <c r="F271" s="95"/>
    </row>
    <row r="272" spans="4:6" ht="15.75" customHeight="1">
      <c r="D272" s="95"/>
      <c r="E272" s="95"/>
      <c r="F272" s="95"/>
    </row>
    <row r="273" spans="4:6" ht="15.75" customHeight="1">
      <c r="D273" s="95"/>
      <c r="E273" s="95"/>
      <c r="F273" s="95"/>
    </row>
    <row r="274" spans="4:6" ht="15.75" customHeight="1">
      <c r="D274" s="95"/>
      <c r="E274" s="95"/>
      <c r="F274" s="95"/>
    </row>
    <row r="275" spans="4:6" ht="15.75" customHeight="1">
      <c r="D275" s="95"/>
      <c r="E275" s="95"/>
      <c r="F275" s="95"/>
    </row>
    <row r="276" spans="4:6" ht="15.75" customHeight="1">
      <c r="D276" s="95"/>
      <c r="E276" s="95"/>
      <c r="F276" s="95"/>
    </row>
    <row r="277" spans="4:6" ht="15.75" customHeight="1">
      <c r="D277" s="95"/>
      <c r="E277" s="95"/>
      <c r="F277" s="95"/>
    </row>
    <row r="278" spans="4:6" ht="15.75" customHeight="1">
      <c r="D278" s="95"/>
      <c r="E278" s="95"/>
      <c r="F278" s="95"/>
    </row>
    <row r="279" spans="4:6" ht="15.75" customHeight="1">
      <c r="D279" s="95"/>
      <c r="E279" s="95"/>
      <c r="F279" s="95"/>
    </row>
    <row r="280" spans="4:6" ht="15.75" customHeight="1">
      <c r="D280" s="95"/>
      <c r="E280" s="95"/>
      <c r="F280" s="95"/>
    </row>
    <row r="281" spans="4:6" ht="15.75" customHeight="1">
      <c r="D281" s="95"/>
      <c r="E281" s="95"/>
      <c r="F281" s="95"/>
    </row>
    <row r="282" spans="4:6" ht="15.75" customHeight="1">
      <c r="D282" s="95"/>
      <c r="E282" s="95"/>
      <c r="F282" s="95"/>
    </row>
    <row r="283" spans="4:6" ht="15.75" customHeight="1">
      <c r="D283" s="95"/>
      <c r="E283" s="95"/>
      <c r="F283" s="95"/>
    </row>
    <row r="284" spans="4:6" ht="15.75" customHeight="1">
      <c r="D284" s="95"/>
      <c r="E284" s="95"/>
      <c r="F284" s="95"/>
    </row>
    <row r="285" spans="4:6" ht="15.75" customHeight="1">
      <c r="D285" s="95"/>
      <c r="E285" s="95"/>
      <c r="F285" s="95"/>
    </row>
    <row r="286" spans="4:6" ht="15.75" customHeight="1">
      <c r="D286" s="95"/>
      <c r="E286" s="95"/>
      <c r="F286" s="95"/>
    </row>
    <row r="287" spans="4:6" ht="15.75" customHeight="1">
      <c r="D287" s="95"/>
      <c r="E287" s="95"/>
      <c r="F287" s="95"/>
    </row>
    <row r="288" spans="4:6" ht="15.75" customHeight="1">
      <c r="D288" s="95"/>
      <c r="E288" s="95"/>
      <c r="F288" s="95"/>
    </row>
    <row r="289" spans="4:6" ht="15.75" customHeight="1">
      <c r="D289" s="95"/>
      <c r="E289" s="95"/>
      <c r="F289" s="95"/>
    </row>
    <row r="290" spans="4:6" ht="15.75" customHeight="1">
      <c r="D290" s="95"/>
      <c r="E290" s="95"/>
      <c r="F290" s="95"/>
    </row>
    <row r="291" spans="4:6" ht="15.75" customHeight="1">
      <c r="D291" s="95"/>
      <c r="E291" s="95"/>
      <c r="F291" s="95"/>
    </row>
    <row r="292" spans="4:6" ht="15.75" customHeight="1">
      <c r="D292" s="95"/>
      <c r="E292" s="95"/>
      <c r="F292" s="95"/>
    </row>
    <row r="293" spans="4:6" ht="15.75" customHeight="1">
      <c r="D293" s="95"/>
      <c r="E293" s="95"/>
      <c r="F293" s="95"/>
    </row>
    <row r="294" spans="4:6" ht="15.75" customHeight="1">
      <c r="D294" s="95"/>
      <c r="E294" s="95"/>
      <c r="F294" s="95"/>
    </row>
    <row r="295" spans="4:6" ht="15.75" customHeight="1">
      <c r="D295" s="95"/>
      <c r="E295" s="95"/>
      <c r="F295" s="95"/>
    </row>
    <row r="296" spans="4:6" ht="15.75" customHeight="1">
      <c r="D296" s="95"/>
      <c r="E296" s="95"/>
      <c r="F296" s="95"/>
    </row>
    <row r="297" spans="4:6" ht="15.75" customHeight="1">
      <c r="D297" s="95"/>
      <c r="E297" s="95"/>
      <c r="F297" s="95"/>
    </row>
    <row r="298" spans="4:6" ht="15.75" customHeight="1">
      <c r="D298" s="95"/>
      <c r="E298" s="95"/>
      <c r="F298" s="95"/>
    </row>
    <row r="299" spans="4:6" ht="15.75" customHeight="1">
      <c r="D299" s="95"/>
      <c r="E299" s="95"/>
      <c r="F299" s="95"/>
    </row>
    <row r="300" spans="4:6" ht="15.75" customHeight="1">
      <c r="D300" s="95"/>
      <c r="E300" s="95"/>
      <c r="F300" s="95"/>
    </row>
    <row r="301" spans="4:6" ht="15.75" customHeight="1">
      <c r="D301" s="95"/>
      <c r="E301" s="95"/>
      <c r="F301" s="95"/>
    </row>
    <row r="302" spans="4:6" ht="15.75" customHeight="1">
      <c r="D302" s="95"/>
      <c r="E302" s="95"/>
      <c r="F302" s="95"/>
    </row>
    <row r="303" spans="4:6" ht="15.75" customHeight="1">
      <c r="D303" s="95"/>
      <c r="E303" s="95"/>
      <c r="F303" s="95"/>
    </row>
    <row r="304" spans="4:6" ht="15.75" customHeight="1">
      <c r="D304" s="95"/>
      <c r="E304" s="95"/>
      <c r="F304" s="95"/>
    </row>
    <row r="305" spans="4:6" ht="15.75" customHeight="1">
      <c r="D305" s="95"/>
      <c r="E305" s="95"/>
      <c r="F305" s="95"/>
    </row>
    <row r="306" spans="4:6" ht="15.75" customHeight="1">
      <c r="D306" s="95"/>
      <c r="E306" s="95"/>
      <c r="F306" s="95"/>
    </row>
    <row r="307" spans="4:6" ht="15.75" customHeight="1">
      <c r="D307" s="95"/>
      <c r="E307" s="95"/>
      <c r="F307" s="95"/>
    </row>
    <row r="308" spans="4:6" ht="15.75" customHeight="1">
      <c r="D308" s="95"/>
      <c r="E308" s="95"/>
      <c r="F308" s="95"/>
    </row>
    <row r="309" spans="4:6" ht="15.75" customHeight="1">
      <c r="D309" s="95"/>
      <c r="E309" s="95"/>
      <c r="F309" s="95"/>
    </row>
    <row r="310" spans="4:6" ht="15.75" customHeight="1">
      <c r="D310" s="95"/>
      <c r="E310" s="95"/>
      <c r="F310" s="95"/>
    </row>
    <row r="311" spans="4:6" ht="15.75" customHeight="1">
      <c r="D311" s="95"/>
      <c r="E311" s="95"/>
      <c r="F311" s="95"/>
    </row>
    <row r="312" spans="4:6" ht="15.75" customHeight="1">
      <c r="D312" s="95"/>
      <c r="E312" s="95"/>
      <c r="F312" s="95"/>
    </row>
    <row r="313" spans="4:6" ht="15.75" customHeight="1">
      <c r="D313" s="95"/>
      <c r="E313" s="95"/>
      <c r="F313" s="95"/>
    </row>
    <row r="314" spans="4:6" ht="15.75" customHeight="1">
      <c r="D314" s="95"/>
      <c r="E314" s="95"/>
      <c r="F314" s="95"/>
    </row>
    <row r="315" spans="4:6" ht="15.75" customHeight="1">
      <c r="D315" s="95"/>
      <c r="E315" s="95"/>
      <c r="F315" s="95"/>
    </row>
    <row r="316" spans="4:6" ht="15.75" customHeight="1">
      <c r="D316" s="95"/>
      <c r="E316" s="95"/>
      <c r="F316" s="95"/>
    </row>
    <row r="317" spans="4:6" ht="15.75" customHeight="1">
      <c r="D317" s="95"/>
      <c r="E317" s="95"/>
      <c r="F317" s="95"/>
    </row>
    <row r="318" spans="4:6" ht="15.75" customHeight="1">
      <c r="D318" s="95"/>
      <c r="E318" s="95"/>
      <c r="F318" s="95"/>
    </row>
    <row r="319" spans="4:6" ht="15.75" customHeight="1">
      <c r="D319" s="95"/>
      <c r="E319" s="95"/>
      <c r="F319" s="95"/>
    </row>
    <row r="320" spans="4:6" ht="15.75" customHeight="1">
      <c r="D320" s="95"/>
      <c r="E320" s="95"/>
      <c r="F320" s="95"/>
    </row>
    <row r="321" spans="4:6" ht="15.75" customHeight="1">
      <c r="D321" s="95"/>
      <c r="E321" s="95"/>
      <c r="F321" s="95"/>
    </row>
    <row r="322" spans="4:6" ht="15.75" customHeight="1">
      <c r="D322" s="95"/>
      <c r="E322" s="95"/>
      <c r="F322" s="95"/>
    </row>
    <row r="323" spans="4:6" ht="15.75" customHeight="1">
      <c r="D323" s="95"/>
      <c r="E323" s="95"/>
      <c r="F323" s="95"/>
    </row>
    <row r="324" spans="4:6" ht="15.75" customHeight="1">
      <c r="D324" s="95"/>
      <c r="E324" s="95"/>
      <c r="F324" s="95"/>
    </row>
    <row r="325" spans="4:6" ht="15.75" customHeight="1">
      <c r="D325" s="95"/>
      <c r="E325" s="95"/>
      <c r="F325" s="95"/>
    </row>
    <row r="326" spans="4:6" ht="15.75" customHeight="1">
      <c r="D326" s="95"/>
      <c r="E326" s="95"/>
      <c r="F326" s="95"/>
    </row>
    <row r="327" spans="4:6" ht="15.75" customHeight="1">
      <c r="D327" s="95"/>
      <c r="E327" s="95"/>
      <c r="F327" s="95"/>
    </row>
    <row r="328" spans="4:6" ht="15.75" customHeight="1">
      <c r="D328" s="95"/>
      <c r="E328" s="95"/>
      <c r="F328" s="95"/>
    </row>
    <row r="329" spans="4:6" ht="15.75" customHeight="1">
      <c r="D329" s="95"/>
      <c r="E329" s="95"/>
      <c r="F329" s="95"/>
    </row>
    <row r="330" spans="4:6" ht="15.75" customHeight="1">
      <c r="D330" s="95"/>
      <c r="E330" s="95"/>
      <c r="F330" s="95"/>
    </row>
    <row r="331" spans="4:6" ht="15.75" customHeight="1">
      <c r="D331" s="95"/>
      <c r="E331" s="95"/>
      <c r="F331" s="95"/>
    </row>
    <row r="332" spans="4:6" ht="15.75" customHeight="1">
      <c r="D332" s="95"/>
      <c r="E332" s="95"/>
      <c r="F332" s="95"/>
    </row>
    <row r="333" spans="4:6" ht="15.75" customHeight="1">
      <c r="D333" s="95"/>
      <c r="E333" s="95"/>
      <c r="F333" s="95"/>
    </row>
    <row r="334" spans="4:6" ht="15.75" customHeight="1">
      <c r="D334" s="95"/>
      <c r="E334" s="95"/>
      <c r="F334" s="95"/>
    </row>
    <row r="335" spans="4:6" ht="15.75" customHeight="1">
      <c r="D335" s="95"/>
      <c r="E335" s="95"/>
      <c r="F335" s="95"/>
    </row>
    <row r="336" spans="4:6" ht="15.75" customHeight="1">
      <c r="D336" s="95"/>
      <c r="E336" s="95"/>
      <c r="F336" s="95"/>
    </row>
    <row r="337" spans="4:6" ht="15.75" customHeight="1">
      <c r="D337" s="95"/>
      <c r="E337" s="95"/>
      <c r="F337" s="95"/>
    </row>
    <row r="338" spans="4:6" ht="15.75" customHeight="1">
      <c r="D338" s="95"/>
      <c r="E338" s="95"/>
      <c r="F338" s="95"/>
    </row>
    <row r="339" spans="4:6" ht="15.75" customHeight="1">
      <c r="D339" s="95"/>
      <c r="E339" s="95"/>
      <c r="F339" s="95"/>
    </row>
    <row r="340" spans="4:6" ht="15.75" customHeight="1">
      <c r="D340" s="95"/>
      <c r="E340" s="95"/>
      <c r="F340" s="95"/>
    </row>
    <row r="341" spans="4:6" ht="15.75" customHeight="1">
      <c r="D341" s="95"/>
      <c r="E341" s="95"/>
      <c r="F341" s="95"/>
    </row>
    <row r="342" spans="4:6" ht="15.75" customHeight="1">
      <c r="D342" s="95"/>
      <c r="E342" s="95"/>
      <c r="F342" s="95"/>
    </row>
    <row r="343" spans="4:6" ht="15.75" customHeight="1">
      <c r="D343" s="95"/>
      <c r="E343" s="95"/>
      <c r="F343" s="95"/>
    </row>
    <row r="344" spans="4:6" ht="15.75" customHeight="1">
      <c r="D344" s="95"/>
      <c r="E344" s="95"/>
      <c r="F344" s="95"/>
    </row>
    <row r="345" spans="4:6" ht="15.75" customHeight="1">
      <c r="D345" s="95"/>
      <c r="E345" s="95"/>
      <c r="F345" s="95"/>
    </row>
    <row r="346" spans="4:6" ht="15.75" customHeight="1">
      <c r="D346" s="95"/>
      <c r="E346" s="95"/>
      <c r="F346" s="95"/>
    </row>
    <row r="347" spans="4:6" ht="15.75" customHeight="1">
      <c r="D347" s="95"/>
      <c r="E347" s="95"/>
      <c r="F347" s="95"/>
    </row>
    <row r="348" spans="4:6" ht="15.75" customHeight="1">
      <c r="D348" s="95"/>
      <c r="E348" s="95"/>
      <c r="F348" s="95"/>
    </row>
    <row r="349" spans="4:6" ht="15.75" customHeight="1">
      <c r="D349" s="95"/>
      <c r="E349" s="95"/>
      <c r="F349" s="95"/>
    </row>
    <row r="350" spans="4:6" ht="15.75" customHeight="1">
      <c r="D350" s="95"/>
      <c r="E350" s="95"/>
      <c r="F350" s="95"/>
    </row>
    <row r="351" spans="4:6" ht="15.75" customHeight="1">
      <c r="D351" s="95"/>
      <c r="E351" s="95"/>
      <c r="F351" s="95"/>
    </row>
    <row r="352" spans="4:6" ht="15.75" customHeight="1">
      <c r="D352" s="95"/>
      <c r="E352" s="95"/>
      <c r="F352" s="95"/>
    </row>
    <row r="353" spans="4:6" ht="15.75" customHeight="1">
      <c r="D353" s="95"/>
      <c r="E353" s="95"/>
      <c r="F353" s="95"/>
    </row>
    <row r="354" spans="4:6" ht="15.75" customHeight="1">
      <c r="D354" s="95"/>
      <c r="E354" s="95"/>
      <c r="F354" s="95"/>
    </row>
    <row r="355" spans="4:6" ht="15.75" customHeight="1">
      <c r="D355" s="95"/>
      <c r="E355" s="95"/>
      <c r="F355" s="95"/>
    </row>
    <row r="356" spans="4:6" ht="15.75" customHeight="1">
      <c r="D356" s="95"/>
      <c r="E356" s="95"/>
      <c r="F356" s="95"/>
    </row>
    <row r="357" spans="4:6" ht="15.75" customHeight="1">
      <c r="D357" s="95"/>
      <c r="E357" s="95"/>
      <c r="F357" s="95"/>
    </row>
    <row r="358" spans="4:6" ht="15.75" customHeight="1">
      <c r="D358" s="95"/>
      <c r="E358" s="95"/>
      <c r="F358" s="95"/>
    </row>
    <row r="359" spans="4:6" ht="15.75" customHeight="1">
      <c r="D359" s="95"/>
      <c r="E359" s="95"/>
      <c r="F359" s="95"/>
    </row>
    <row r="360" spans="4:6" ht="15.75" customHeight="1">
      <c r="D360" s="95"/>
      <c r="E360" s="95"/>
      <c r="F360" s="95"/>
    </row>
    <row r="361" spans="4:6" ht="15.75" customHeight="1">
      <c r="D361" s="95"/>
      <c r="E361" s="95"/>
      <c r="F361" s="95"/>
    </row>
    <row r="362" spans="4:6" ht="15.75" customHeight="1">
      <c r="D362" s="95"/>
      <c r="E362" s="95"/>
      <c r="F362" s="95"/>
    </row>
    <row r="363" spans="4:6" ht="15.75" customHeight="1">
      <c r="D363" s="95"/>
      <c r="E363" s="95"/>
      <c r="F363" s="95"/>
    </row>
    <row r="364" spans="4:6" ht="15.75" customHeight="1">
      <c r="D364" s="95"/>
      <c r="E364" s="95"/>
      <c r="F364" s="95"/>
    </row>
    <row r="365" spans="4:6" ht="15.75" customHeight="1">
      <c r="D365" s="95"/>
      <c r="E365" s="95"/>
      <c r="F365" s="95"/>
    </row>
    <row r="366" spans="4:6" ht="15.75" customHeight="1">
      <c r="D366" s="95"/>
      <c r="E366" s="95"/>
      <c r="F366" s="95"/>
    </row>
    <row r="367" spans="4:6" ht="15.75" customHeight="1">
      <c r="D367" s="95"/>
      <c r="E367" s="95"/>
      <c r="F367" s="95"/>
    </row>
    <row r="368" spans="4:6" ht="15.75" customHeight="1">
      <c r="D368" s="95"/>
      <c r="E368" s="95"/>
      <c r="F368" s="95"/>
    </row>
    <row r="369" spans="4:6" ht="15.75" customHeight="1">
      <c r="D369" s="95"/>
      <c r="E369" s="95"/>
      <c r="F369" s="95"/>
    </row>
    <row r="370" spans="4:6" ht="15.75" customHeight="1">
      <c r="D370" s="95"/>
      <c r="E370" s="95"/>
      <c r="F370" s="95"/>
    </row>
    <row r="371" spans="4:6" ht="15.75" customHeight="1">
      <c r="D371" s="95"/>
      <c r="E371" s="95"/>
      <c r="F371" s="95"/>
    </row>
    <row r="372" spans="4:6" ht="15.75" customHeight="1">
      <c r="D372" s="95"/>
      <c r="E372" s="95"/>
      <c r="F372" s="95"/>
    </row>
    <row r="373" spans="4:6" ht="15.75" customHeight="1">
      <c r="D373" s="95"/>
      <c r="E373" s="95"/>
      <c r="F373" s="95"/>
    </row>
    <row r="374" spans="4:6" ht="15.75" customHeight="1">
      <c r="D374" s="95"/>
      <c r="E374" s="95"/>
      <c r="F374" s="95"/>
    </row>
    <row r="375" spans="4:6" ht="15.75" customHeight="1">
      <c r="D375" s="95"/>
      <c r="E375" s="95"/>
      <c r="F375" s="95"/>
    </row>
    <row r="376" spans="4:6" ht="15.75" customHeight="1">
      <c r="D376" s="95"/>
      <c r="E376" s="95"/>
      <c r="F376" s="95"/>
    </row>
    <row r="377" spans="4:6" ht="15.75" customHeight="1">
      <c r="D377" s="95"/>
      <c r="E377" s="95"/>
      <c r="F377" s="95"/>
    </row>
    <row r="378" spans="4:6" ht="15.75" customHeight="1">
      <c r="D378" s="95"/>
      <c r="E378" s="95"/>
      <c r="F378" s="95"/>
    </row>
    <row r="379" spans="4:6" ht="15.75" customHeight="1">
      <c r="D379" s="95"/>
      <c r="E379" s="95"/>
      <c r="F379" s="95"/>
    </row>
    <row r="380" spans="4:6" ht="15.75" customHeight="1">
      <c r="D380" s="95"/>
      <c r="E380" s="95"/>
      <c r="F380" s="95"/>
    </row>
    <row r="381" spans="4:6" ht="15.75" customHeight="1">
      <c r="D381" s="95"/>
      <c r="E381" s="95"/>
      <c r="F381" s="95"/>
    </row>
    <row r="382" spans="4:6" ht="15.75" customHeight="1">
      <c r="D382" s="95"/>
      <c r="E382" s="95"/>
      <c r="F382" s="95"/>
    </row>
    <row r="383" spans="4:6" ht="15.75" customHeight="1">
      <c r="D383" s="95"/>
      <c r="E383" s="95"/>
      <c r="F383" s="95"/>
    </row>
    <row r="384" spans="4:6" ht="15.75" customHeight="1">
      <c r="D384" s="95"/>
      <c r="E384" s="95"/>
      <c r="F384" s="95"/>
    </row>
    <row r="385" spans="4:6" ht="15.75" customHeight="1">
      <c r="D385" s="95"/>
      <c r="E385" s="95"/>
      <c r="F385" s="95"/>
    </row>
    <row r="386" spans="4:6" ht="15.75" customHeight="1">
      <c r="D386" s="95"/>
      <c r="E386" s="95"/>
      <c r="F386" s="95"/>
    </row>
    <row r="387" spans="4:6" ht="15.75" customHeight="1">
      <c r="D387" s="95"/>
      <c r="E387" s="95"/>
      <c r="F387" s="95"/>
    </row>
    <row r="388" spans="4:6" ht="15.75" customHeight="1">
      <c r="D388" s="95"/>
      <c r="E388" s="95"/>
      <c r="F388" s="95"/>
    </row>
    <row r="389" spans="4:6" ht="15.75" customHeight="1">
      <c r="D389" s="95"/>
      <c r="E389" s="95"/>
      <c r="F389" s="95"/>
    </row>
    <row r="390" spans="4:6" ht="15.75" customHeight="1">
      <c r="D390" s="95"/>
      <c r="E390" s="95"/>
      <c r="F390" s="95"/>
    </row>
    <row r="391" spans="4:6" ht="15.75" customHeight="1">
      <c r="D391" s="95"/>
      <c r="E391" s="95"/>
      <c r="F391" s="95"/>
    </row>
    <row r="392" spans="4:6" ht="15.75" customHeight="1">
      <c r="D392" s="95"/>
      <c r="E392" s="95"/>
      <c r="F392" s="95"/>
    </row>
    <row r="393" spans="4:6" ht="15.75" customHeight="1">
      <c r="D393" s="95"/>
      <c r="E393" s="95"/>
      <c r="F393" s="95"/>
    </row>
    <row r="394" spans="4:6" ht="15.75" customHeight="1">
      <c r="D394" s="95"/>
      <c r="E394" s="95"/>
      <c r="F394" s="95"/>
    </row>
    <row r="395" spans="4:6" ht="15.75" customHeight="1">
      <c r="D395" s="95"/>
      <c r="E395" s="95"/>
      <c r="F395" s="95"/>
    </row>
    <row r="396" spans="4:6" ht="15.75" customHeight="1">
      <c r="D396" s="95"/>
      <c r="E396" s="95"/>
      <c r="F396" s="95"/>
    </row>
    <row r="397" spans="4:6" ht="15.75" customHeight="1">
      <c r="D397" s="95"/>
      <c r="E397" s="95"/>
      <c r="F397" s="95"/>
    </row>
    <row r="398" spans="4:6" ht="15.75" customHeight="1">
      <c r="D398" s="95"/>
      <c r="E398" s="95"/>
      <c r="F398" s="95"/>
    </row>
    <row r="399" spans="4:6" ht="15.75" customHeight="1">
      <c r="D399" s="95"/>
      <c r="E399" s="95"/>
      <c r="F399" s="95"/>
    </row>
    <row r="400" spans="4:6" ht="15.75" customHeight="1">
      <c r="D400" s="95"/>
      <c r="E400" s="95"/>
      <c r="F400" s="95"/>
    </row>
    <row r="401" spans="4:6" ht="15.75" customHeight="1">
      <c r="D401" s="95"/>
      <c r="E401" s="95"/>
      <c r="F401" s="95"/>
    </row>
    <row r="402" spans="4:6" ht="15.75" customHeight="1">
      <c r="D402" s="95"/>
      <c r="E402" s="95"/>
      <c r="F402" s="95"/>
    </row>
    <row r="403" spans="4:6" ht="15.75" customHeight="1">
      <c r="D403" s="95"/>
      <c r="E403" s="95"/>
      <c r="F403" s="95"/>
    </row>
    <row r="404" spans="4:6" ht="15.75" customHeight="1">
      <c r="D404" s="95"/>
      <c r="E404" s="95"/>
      <c r="F404" s="95"/>
    </row>
    <row r="405" spans="4:6" ht="15.75" customHeight="1">
      <c r="D405" s="95"/>
      <c r="E405" s="95"/>
      <c r="F405" s="95"/>
    </row>
    <row r="406" spans="4:6" ht="15.75" customHeight="1">
      <c r="D406" s="95"/>
      <c r="E406" s="95"/>
      <c r="F406" s="95"/>
    </row>
    <row r="407" spans="4:6" ht="15.75" customHeight="1">
      <c r="D407" s="95"/>
      <c r="E407" s="95"/>
      <c r="F407" s="95"/>
    </row>
    <row r="408" spans="4:6" ht="15.75" customHeight="1">
      <c r="D408" s="95"/>
      <c r="E408" s="95"/>
      <c r="F408" s="95"/>
    </row>
    <row r="409" spans="4:6" ht="15.75" customHeight="1">
      <c r="D409" s="95"/>
      <c r="E409" s="95"/>
      <c r="F409" s="95"/>
    </row>
    <row r="410" spans="4:6" ht="15.75" customHeight="1">
      <c r="D410" s="95"/>
      <c r="E410" s="95"/>
      <c r="F410" s="95"/>
    </row>
    <row r="411" spans="4:6" ht="15.75" customHeight="1">
      <c r="D411" s="95"/>
      <c r="E411" s="95"/>
      <c r="F411" s="95"/>
    </row>
    <row r="412" spans="4:6" ht="15.75" customHeight="1">
      <c r="D412" s="95"/>
      <c r="E412" s="95"/>
      <c r="F412" s="95"/>
    </row>
    <row r="413" spans="4:6" ht="15.75" customHeight="1">
      <c r="D413" s="95"/>
      <c r="E413" s="95"/>
      <c r="F413" s="95"/>
    </row>
    <row r="414" spans="4:6" ht="15.75" customHeight="1">
      <c r="D414" s="95"/>
      <c r="E414" s="95"/>
      <c r="F414" s="95"/>
    </row>
    <row r="415" spans="4:6" ht="15.75" customHeight="1">
      <c r="D415" s="95"/>
      <c r="E415" s="95"/>
      <c r="F415" s="95"/>
    </row>
    <row r="416" spans="4:6" ht="15.75" customHeight="1">
      <c r="D416" s="95"/>
      <c r="E416" s="95"/>
      <c r="F416" s="95"/>
    </row>
    <row r="417" spans="4:6" ht="15.75" customHeight="1">
      <c r="D417" s="95"/>
      <c r="E417" s="95"/>
      <c r="F417" s="95"/>
    </row>
    <row r="418" spans="4:6" ht="15.75" customHeight="1">
      <c r="D418" s="95"/>
      <c r="E418" s="95"/>
      <c r="F418" s="95"/>
    </row>
    <row r="419" spans="4:6" ht="15.75" customHeight="1">
      <c r="D419" s="95"/>
      <c r="E419" s="95"/>
      <c r="F419" s="95"/>
    </row>
    <row r="420" spans="4:6" ht="15.75" customHeight="1">
      <c r="D420" s="95"/>
      <c r="E420" s="95"/>
      <c r="F420" s="95"/>
    </row>
    <row r="421" spans="4:6" ht="15.75" customHeight="1">
      <c r="D421" s="95"/>
      <c r="E421" s="95"/>
      <c r="F421" s="95"/>
    </row>
    <row r="422" spans="4:6" ht="15.75" customHeight="1">
      <c r="D422" s="95"/>
      <c r="E422" s="95"/>
      <c r="F422" s="95"/>
    </row>
    <row r="423" spans="4:6" ht="15.75" customHeight="1">
      <c r="D423" s="95"/>
      <c r="E423" s="95"/>
      <c r="F423" s="95"/>
    </row>
    <row r="424" spans="4:6" ht="15.75" customHeight="1">
      <c r="D424" s="95"/>
      <c r="E424" s="95"/>
      <c r="F424" s="95"/>
    </row>
    <row r="425" spans="4:6" ht="15.75" customHeight="1">
      <c r="D425" s="95"/>
      <c r="E425" s="95"/>
      <c r="F425" s="95"/>
    </row>
    <row r="426" spans="4:6" ht="15.75" customHeight="1">
      <c r="D426" s="95"/>
      <c r="E426" s="95"/>
      <c r="F426" s="95"/>
    </row>
    <row r="427" spans="4:6" ht="15.75" customHeight="1">
      <c r="D427" s="95"/>
      <c r="E427" s="95"/>
      <c r="F427" s="95"/>
    </row>
    <row r="428" spans="4:6" ht="15.75" customHeight="1">
      <c r="D428" s="95"/>
      <c r="E428" s="95"/>
      <c r="F428" s="95"/>
    </row>
    <row r="429" spans="4:6" ht="15.75" customHeight="1">
      <c r="D429" s="95"/>
      <c r="E429" s="95"/>
      <c r="F429" s="95"/>
    </row>
    <row r="430" spans="4:6" ht="15.75" customHeight="1">
      <c r="D430" s="95"/>
      <c r="E430" s="95"/>
      <c r="F430" s="95"/>
    </row>
    <row r="431" spans="4:6" ht="15.75" customHeight="1">
      <c r="D431" s="95"/>
      <c r="E431" s="95"/>
      <c r="F431" s="95"/>
    </row>
    <row r="432" spans="4:6" ht="15.75" customHeight="1">
      <c r="D432" s="95"/>
      <c r="E432" s="95"/>
      <c r="F432" s="95"/>
    </row>
    <row r="433" spans="4:6" ht="15.75" customHeight="1">
      <c r="D433" s="95"/>
      <c r="E433" s="95"/>
      <c r="F433" s="95"/>
    </row>
    <row r="434" spans="4:6" ht="15.75" customHeight="1">
      <c r="D434" s="95"/>
      <c r="E434" s="95"/>
      <c r="F434" s="95"/>
    </row>
    <row r="435" spans="4:6" ht="15.75" customHeight="1">
      <c r="D435" s="95"/>
      <c r="E435" s="95"/>
      <c r="F435" s="95"/>
    </row>
    <row r="436" spans="4:6" ht="15.75" customHeight="1">
      <c r="D436" s="95"/>
      <c r="E436" s="95"/>
      <c r="F436" s="95"/>
    </row>
    <row r="437" spans="4:6" ht="15.75" customHeight="1">
      <c r="D437" s="95"/>
      <c r="E437" s="95"/>
      <c r="F437" s="95"/>
    </row>
    <row r="438" spans="4:6" ht="15.75" customHeight="1">
      <c r="D438" s="95"/>
      <c r="E438" s="95"/>
      <c r="F438" s="95"/>
    </row>
    <row r="439" spans="4:6" ht="15.75" customHeight="1">
      <c r="D439" s="95"/>
      <c r="E439" s="95"/>
      <c r="F439" s="95"/>
    </row>
    <row r="440" spans="4:6" ht="15.75" customHeight="1">
      <c r="D440" s="95"/>
      <c r="E440" s="95"/>
      <c r="F440" s="95"/>
    </row>
    <row r="441" spans="4:6" ht="15.75" customHeight="1">
      <c r="D441" s="95"/>
      <c r="E441" s="95"/>
      <c r="F441" s="95"/>
    </row>
    <row r="442" spans="4:6" ht="15.75" customHeight="1">
      <c r="D442" s="95"/>
      <c r="E442" s="95"/>
      <c r="F442" s="95"/>
    </row>
    <row r="443" spans="4:6" ht="15.75" customHeight="1">
      <c r="D443" s="95"/>
      <c r="E443" s="95"/>
      <c r="F443" s="95"/>
    </row>
    <row r="444" spans="4:6" ht="15.75" customHeight="1">
      <c r="D444" s="95"/>
      <c r="E444" s="95"/>
      <c r="F444" s="95"/>
    </row>
    <row r="445" spans="4:6" ht="15.75" customHeight="1">
      <c r="D445" s="95"/>
      <c r="E445" s="95"/>
      <c r="F445" s="95"/>
    </row>
    <row r="446" spans="4:6" ht="15.75" customHeight="1">
      <c r="D446" s="95"/>
      <c r="E446" s="95"/>
      <c r="F446" s="95"/>
    </row>
    <row r="447" spans="4:6" ht="15.75" customHeight="1">
      <c r="D447" s="95"/>
      <c r="E447" s="95"/>
      <c r="F447" s="95"/>
    </row>
    <row r="448" spans="4:6" ht="15.75" customHeight="1">
      <c r="D448" s="95"/>
      <c r="E448" s="95"/>
      <c r="F448" s="95"/>
    </row>
    <row r="449" spans="4:6" ht="15.75" customHeight="1">
      <c r="D449" s="95"/>
      <c r="E449" s="95"/>
      <c r="F449" s="95"/>
    </row>
    <row r="450" spans="4:6" ht="15.75" customHeight="1">
      <c r="D450" s="95"/>
      <c r="E450" s="95"/>
      <c r="F450" s="95"/>
    </row>
    <row r="451" spans="4:6" ht="15.75" customHeight="1">
      <c r="D451" s="95"/>
      <c r="E451" s="95"/>
      <c r="F451" s="95"/>
    </row>
    <row r="452" spans="4:6" ht="15.75" customHeight="1">
      <c r="D452" s="95"/>
      <c r="E452" s="95"/>
      <c r="F452" s="95"/>
    </row>
    <row r="453" spans="4:6" ht="15.75" customHeight="1">
      <c r="D453" s="95"/>
      <c r="E453" s="95"/>
      <c r="F453" s="95"/>
    </row>
    <row r="454" spans="4:6" ht="15.75" customHeight="1">
      <c r="D454" s="95"/>
      <c r="E454" s="95"/>
      <c r="F454" s="95"/>
    </row>
    <row r="455" spans="4:6" ht="15.75" customHeight="1">
      <c r="D455" s="95"/>
      <c r="E455" s="95"/>
      <c r="F455" s="95"/>
    </row>
    <row r="456" spans="4:6" ht="15.75" customHeight="1">
      <c r="D456" s="95"/>
      <c r="E456" s="95"/>
      <c r="F456" s="95"/>
    </row>
    <row r="457" spans="4:6" ht="15.75" customHeight="1">
      <c r="D457" s="95"/>
      <c r="E457" s="95"/>
      <c r="F457" s="95"/>
    </row>
    <row r="458" spans="4:6" ht="15.75" customHeight="1">
      <c r="D458" s="95"/>
      <c r="E458" s="95"/>
      <c r="F458" s="95"/>
    </row>
    <row r="459" spans="4:6" ht="15.75" customHeight="1">
      <c r="D459" s="95"/>
      <c r="E459" s="95"/>
      <c r="F459" s="95"/>
    </row>
    <row r="460" spans="4:6" ht="15.75" customHeight="1">
      <c r="D460" s="95"/>
      <c r="E460" s="95"/>
      <c r="F460" s="95"/>
    </row>
    <row r="461" spans="4:6" ht="15.75" customHeight="1">
      <c r="D461" s="95"/>
      <c r="E461" s="95"/>
      <c r="F461" s="95"/>
    </row>
    <row r="462" spans="4:6" ht="15.75" customHeight="1">
      <c r="D462" s="95"/>
      <c r="E462" s="95"/>
      <c r="F462" s="95"/>
    </row>
    <row r="463" spans="4:6" ht="15.75" customHeight="1">
      <c r="D463" s="95"/>
      <c r="E463" s="95"/>
      <c r="F463" s="95"/>
    </row>
    <row r="464" spans="4:6" ht="15.75" customHeight="1">
      <c r="D464" s="95"/>
      <c r="E464" s="95"/>
      <c r="F464" s="95"/>
    </row>
    <row r="465" spans="4:6" ht="15.75" customHeight="1">
      <c r="D465" s="95"/>
      <c r="E465" s="95"/>
      <c r="F465" s="95"/>
    </row>
    <row r="466" spans="4:6" ht="15.75" customHeight="1">
      <c r="D466" s="95"/>
      <c r="E466" s="95"/>
      <c r="F466" s="95"/>
    </row>
    <row r="467" spans="4:6" ht="15.75" customHeight="1">
      <c r="D467" s="95"/>
      <c r="E467" s="95"/>
      <c r="F467" s="95"/>
    </row>
    <row r="468" spans="4:6" ht="15.75" customHeight="1">
      <c r="D468" s="95"/>
      <c r="E468" s="95"/>
      <c r="F468" s="95"/>
    </row>
    <row r="469" spans="4:6" ht="15.75" customHeight="1">
      <c r="D469" s="95"/>
      <c r="E469" s="95"/>
      <c r="F469" s="95"/>
    </row>
    <row r="470" spans="4:6" ht="15.75" customHeight="1">
      <c r="D470" s="95"/>
      <c r="E470" s="95"/>
      <c r="F470" s="95"/>
    </row>
    <row r="471" spans="4:6" ht="15.75" customHeight="1">
      <c r="D471" s="95"/>
      <c r="E471" s="95"/>
      <c r="F471" s="95"/>
    </row>
    <row r="472" spans="4:6" ht="15.75" customHeight="1">
      <c r="D472" s="95"/>
      <c r="E472" s="95"/>
      <c r="F472" s="95"/>
    </row>
    <row r="473" spans="4:6" ht="15.75" customHeight="1">
      <c r="D473" s="95"/>
      <c r="E473" s="95"/>
      <c r="F473" s="95"/>
    </row>
    <row r="474" spans="4:6" ht="15.75" customHeight="1">
      <c r="D474" s="95"/>
      <c r="E474" s="95"/>
      <c r="F474" s="95"/>
    </row>
    <row r="475" spans="4:6" ht="15.75" customHeight="1">
      <c r="D475" s="95"/>
      <c r="E475" s="95"/>
      <c r="F475" s="95"/>
    </row>
    <row r="476" spans="4:6" ht="15.75" customHeight="1">
      <c r="D476" s="95"/>
      <c r="E476" s="95"/>
      <c r="F476" s="95"/>
    </row>
    <row r="477" spans="4:6" ht="15.75" customHeight="1">
      <c r="D477" s="95"/>
      <c r="E477" s="95"/>
      <c r="F477" s="95"/>
    </row>
    <row r="478" spans="4:6" ht="15.75" customHeight="1">
      <c r="D478" s="95"/>
      <c r="E478" s="95"/>
      <c r="F478" s="95"/>
    </row>
    <row r="479" spans="4:6" ht="15.75" customHeight="1">
      <c r="D479" s="95"/>
      <c r="E479" s="95"/>
      <c r="F479" s="95"/>
    </row>
    <row r="480" spans="4:6" ht="15.75" customHeight="1">
      <c r="D480" s="95"/>
      <c r="E480" s="95"/>
      <c r="F480" s="95"/>
    </row>
    <row r="481" spans="4:6" ht="15.75" customHeight="1">
      <c r="D481" s="95"/>
      <c r="E481" s="95"/>
      <c r="F481" s="95"/>
    </row>
    <row r="482" spans="4:6" ht="15.75" customHeight="1">
      <c r="D482" s="95"/>
      <c r="E482" s="95"/>
      <c r="F482" s="95"/>
    </row>
    <row r="483" spans="4:6" ht="15.75" customHeight="1">
      <c r="D483" s="95"/>
      <c r="E483" s="95"/>
      <c r="F483" s="95"/>
    </row>
    <row r="484" spans="4:6" ht="15.75" customHeight="1">
      <c r="D484" s="95"/>
      <c r="E484" s="95"/>
      <c r="F484" s="95"/>
    </row>
    <row r="485" spans="4:6" ht="15.75" customHeight="1">
      <c r="D485" s="95"/>
      <c r="E485" s="95"/>
      <c r="F485" s="95"/>
    </row>
    <row r="486" spans="4:6" ht="15.75" customHeight="1">
      <c r="D486" s="95"/>
      <c r="E486" s="95"/>
      <c r="F486" s="95"/>
    </row>
    <row r="487" spans="4:6" ht="15.75" customHeight="1">
      <c r="D487" s="95"/>
      <c r="E487" s="95"/>
      <c r="F487" s="95"/>
    </row>
    <row r="488" spans="4:6" ht="15.75" customHeight="1">
      <c r="D488" s="95"/>
      <c r="E488" s="95"/>
      <c r="F488" s="95"/>
    </row>
    <row r="489" spans="4:6" ht="15.75" customHeight="1">
      <c r="D489" s="95"/>
      <c r="E489" s="95"/>
      <c r="F489" s="95"/>
    </row>
    <row r="490" spans="4:6" ht="15.75" customHeight="1">
      <c r="D490" s="95"/>
      <c r="E490" s="95"/>
      <c r="F490" s="95"/>
    </row>
    <row r="491" spans="4:6" ht="15.75" customHeight="1">
      <c r="D491" s="95"/>
      <c r="E491" s="95"/>
      <c r="F491" s="95"/>
    </row>
    <row r="492" spans="4:6" ht="15.75" customHeight="1">
      <c r="D492" s="95"/>
      <c r="E492" s="95"/>
      <c r="F492" s="95"/>
    </row>
    <row r="493" spans="4:6" ht="15.75" customHeight="1">
      <c r="D493" s="95"/>
      <c r="E493" s="95"/>
      <c r="F493" s="95"/>
    </row>
    <row r="494" spans="4:6" ht="15.75" customHeight="1">
      <c r="D494" s="95"/>
      <c r="E494" s="95"/>
      <c r="F494" s="95"/>
    </row>
    <row r="495" spans="4:6" ht="15.75" customHeight="1">
      <c r="D495" s="95"/>
      <c r="E495" s="95"/>
      <c r="F495" s="95"/>
    </row>
    <row r="496" spans="4:6" ht="15.75" customHeight="1">
      <c r="D496" s="95"/>
      <c r="E496" s="95"/>
      <c r="F496" s="95"/>
    </row>
    <row r="497" spans="4:6" ht="15.75" customHeight="1">
      <c r="D497" s="95"/>
      <c r="E497" s="95"/>
      <c r="F497" s="95"/>
    </row>
    <row r="498" spans="4:6" ht="15.75" customHeight="1">
      <c r="D498" s="95"/>
      <c r="E498" s="95"/>
      <c r="F498" s="95"/>
    </row>
    <row r="499" spans="4:6" ht="15.75" customHeight="1">
      <c r="D499" s="95"/>
      <c r="E499" s="95"/>
      <c r="F499" s="95"/>
    </row>
    <row r="500" spans="4:6" ht="15.75" customHeight="1">
      <c r="D500" s="95"/>
      <c r="E500" s="95"/>
      <c r="F500" s="95"/>
    </row>
    <row r="501" spans="4:6" ht="15.75" customHeight="1">
      <c r="D501" s="95"/>
      <c r="E501" s="95"/>
      <c r="F501" s="95"/>
    </row>
    <row r="502" spans="4:6" ht="15.75" customHeight="1">
      <c r="D502" s="95"/>
      <c r="E502" s="95"/>
      <c r="F502" s="95"/>
    </row>
    <row r="503" spans="4:6" ht="15.75" customHeight="1">
      <c r="D503" s="95"/>
      <c r="E503" s="95"/>
      <c r="F503" s="95"/>
    </row>
    <row r="504" spans="4:6" ht="15.75" customHeight="1">
      <c r="D504" s="95"/>
      <c r="E504" s="95"/>
      <c r="F504" s="95"/>
    </row>
    <row r="505" spans="4:6" ht="15.75" customHeight="1">
      <c r="D505" s="95"/>
      <c r="E505" s="95"/>
      <c r="F505" s="95"/>
    </row>
    <row r="506" spans="4:6" ht="15.75" customHeight="1">
      <c r="D506" s="95"/>
      <c r="E506" s="95"/>
      <c r="F506" s="95"/>
    </row>
    <row r="507" spans="4:6" ht="15.75" customHeight="1">
      <c r="D507" s="95"/>
      <c r="E507" s="95"/>
      <c r="F507" s="95"/>
    </row>
    <row r="508" spans="4:6" ht="15.75" customHeight="1">
      <c r="D508" s="95"/>
      <c r="E508" s="95"/>
      <c r="F508" s="95"/>
    </row>
    <row r="509" spans="4:6" ht="15.75" customHeight="1">
      <c r="D509" s="95"/>
      <c r="E509" s="95"/>
      <c r="F509" s="95"/>
    </row>
    <row r="510" spans="4:6" ht="15.75" customHeight="1">
      <c r="D510" s="95"/>
      <c r="E510" s="95"/>
      <c r="F510" s="95"/>
    </row>
    <row r="511" spans="4:6" ht="15.75" customHeight="1">
      <c r="D511" s="95"/>
      <c r="E511" s="95"/>
      <c r="F511" s="95"/>
    </row>
    <row r="512" spans="4:6" ht="15.75" customHeight="1">
      <c r="D512" s="95"/>
      <c r="E512" s="95"/>
      <c r="F512" s="95"/>
    </row>
    <row r="513" spans="4:6" ht="15.75" customHeight="1">
      <c r="D513" s="95"/>
      <c r="E513" s="95"/>
      <c r="F513" s="95"/>
    </row>
    <row r="514" spans="4:6" ht="15.75" customHeight="1">
      <c r="D514" s="95"/>
      <c r="E514" s="95"/>
      <c r="F514" s="95"/>
    </row>
    <row r="515" spans="4:6" ht="15.75" customHeight="1">
      <c r="D515" s="95"/>
      <c r="E515" s="95"/>
      <c r="F515" s="95"/>
    </row>
    <row r="516" spans="4:6" ht="15.75" customHeight="1">
      <c r="D516" s="95"/>
      <c r="E516" s="95"/>
      <c r="F516" s="95"/>
    </row>
    <row r="517" spans="4:6" ht="15.75" customHeight="1">
      <c r="D517" s="95"/>
      <c r="E517" s="95"/>
      <c r="F517" s="95"/>
    </row>
    <row r="518" spans="4:6" ht="15.75" customHeight="1">
      <c r="D518" s="95"/>
      <c r="E518" s="95"/>
      <c r="F518" s="95"/>
    </row>
    <row r="519" spans="4:6" ht="15.75" customHeight="1">
      <c r="D519" s="95"/>
      <c r="E519" s="95"/>
      <c r="F519" s="95"/>
    </row>
    <row r="520" spans="4:6" ht="15.75" customHeight="1">
      <c r="D520" s="95"/>
      <c r="E520" s="95"/>
      <c r="F520" s="95"/>
    </row>
    <row r="521" spans="4:6" ht="15.75" customHeight="1">
      <c r="D521" s="95"/>
      <c r="E521" s="95"/>
      <c r="F521" s="95"/>
    </row>
    <row r="522" spans="4:6" ht="15.75" customHeight="1">
      <c r="D522" s="95"/>
      <c r="E522" s="95"/>
      <c r="F522" s="95"/>
    </row>
    <row r="523" spans="4:6" ht="15.75" customHeight="1">
      <c r="D523" s="95"/>
      <c r="E523" s="95"/>
      <c r="F523" s="95"/>
    </row>
    <row r="524" spans="4:6" ht="15.75" customHeight="1">
      <c r="D524" s="95"/>
      <c r="E524" s="95"/>
      <c r="F524" s="95"/>
    </row>
    <row r="525" spans="4:6" ht="15.75" customHeight="1">
      <c r="D525" s="95"/>
      <c r="E525" s="95"/>
      <c r="F525" s="95"/>
    </row>
    <row r="526" spans="4:6" ht="15.75" customHeight="1">
      <c r="D526" s="95"/>
      <c r="E526" s="95"/>
      <c r="F526" s="95"/>
    </row>
    <row r="527" spans="4:6" ht="15.75" customHeight="1">
      <c r="D527" s="95"/>
      <c r="E527" s="95"/>
      <c r="F527" s="95"/>
    </row>
    <row r="528" spans="4:6" ht="15.75" customHeight="1">
      <c r="D528" s="95"/>
      <c r="E528" s="95"/>
      <c r="F528" s="95"/>
    </row>
    <row r="529" spans="4:6" ht="15.75" customHeight="1">
      <c r="D529" s="95"/>
      <c r="E529" s="95"/>
      <c r="F529" s="95"/>
    </row>
    <row r="530" spans="4:6" ht="15.75" customHeight="1">
      <c r="D530" s="95"/>
      <c r="E530" s="95"/>
      <c r="F530" s="95"/>
    </row>
    <row r="531" spans="4:6" ht="15.75" customHeight="1">
      <c r="D531" s="95"/>
      <c r="E531" s="95"/>
      <c r="F531" s="95"/>
    </row>
    <row r="532" spans="4:6" ht="15.75" customHeight="1">
      <c r="D532" s="95"/>
      <c r="E532" s="95"/>
      <c r="F532" s="95"/>
    </row>
    <row r="533" spans="4:6" ht="15.75" customHeight="1">
      <c r="D533" s="95"/>
      <c r="E533" s="95"/>
      <c r="F533" s="95"/>
    </row>
    <row r="534" spans="4:6" ht="15.75" customHeight="1">
      <c r="D534" s="95"/>
      <c r="E534" s="95"/>
      <c r="F534" s="95"/>
    </row>
    <row r="535" spans="4:6" ht="15.75" customHeight="1">
      <c r="D535" s="95"/>
      <c r="E535" s="95"/>
      <c r="F535" s="95"/>
    </row>
    <row r="536" spans="4:6" ht="15.75" customHeight="1">
      <c r="D536" s="95"/>
      <c r="E536" s="95"/>
      <c r="F536" s="95"/>
    </row>
    <row r="537" spans="4:6" ht="15.75" customHeight="1">
      <c r="D537" s="95"/>
      <c r="E537" s="95"/>
      <c r="F537" s="95"/>
    </row>
    <row r="538" spans="4:6" ht="15.75" customHeight="1">
      <c r="D538" s="95"/>
      <c r="E538" s="95"/>
      <c r="F538" s="95"/>
    </row>
    <row r="539" spans="4:6" ht="15.75" customHeight="1">
      <c r="D539" s="95"/>
      <c r="E539" s="95"/>
      <c r="F539" s="95"/>
    </row>
    <row r="540" spans="4:6" ht="15.75" customHeight="1">
      <c r="D540" s="95"/>
      <c r="E540" s="95"/>
      <c r="F540" s="95"/>
    </row>
    <row r="541" spans="4:6" ht="15.75" customHeight="1">
      <c r="D541" s="95"/>
      <c r="E541" s="95"/>
      <c r="F541" s="95"/>
    </row>
    <row r="542" spans="4:6" ht="15.75" customHeight="1">
      <c r="D542" s="95"/>
      <c r="E542" s="95"/>
      <c r="F542" s="95"/>
    </row>
    <row r="543" spans="4:6" ht="15.75" customHeight="1">
      <c r="D543" s="95"/>
      <c r="E543" s="95"/>
      <c r="F543" s="95"/>
    </row>
    <row r="544" spans="4:6" ht="15.75" customHeight="1">
      <c r="D544" s="95"/>
      <c r="E544" s="95"/>
      <c r="F544" s="95"/>
    </row>
    <row r="545" spans="4:6" ht="15.75" customHeight="1">
      <c r="D545" s="95"/>
      <c r="E545" s="95"/>
      <c r="F545" s="95"/>
    </row>
    <row r="546" spans="4:6" ht="15.75" customHeight="1">
      <c r="D546" s="95"/>
      <c r="E546" s="95"/>
      <c r="F546" s="95"/>
    </row>
    <row r="547" spans="4:6" ht="15.75" customHeight="1">
      <c r="D547" s="95"/>
      <c r="E547" s="95"/>
      <c r="F547" s="95"/>
    </row>
    <row r="548" spans="4:6" ht="15.75" customHeight="1">
      <c r="D548" s="95"/>
      <c r="E548" s="95"/>
      <c r="F548" s="95"/>
    </row>
    <row r="549" spans="4:6" ht="15.75" customHeight="1">
      <c r="D549" s="95"/>
      <c r="E549" s="95"/>
      <c r="F549" s="95"/>
    </row>
    <row r="550" spans="4:6" ht="15.75" customHeight="1">
      <c r="D550" s="95"/>
      <c r="E550" s="95"/>
      <c r="F550" s="95"/>
    </row>
    <row r="551" spans="4:6" ht="15.75" customHeight="1">
      <c r="D551" s="95"/>
      <c r="E551" s="95"/>
      <c r="F551" s="95"/>
    </row>
    <row r="552" spans="4:6" ht="15.75" customHeight="1">
      <c r="D552" s="95"/>
      <c r="E552" s="95"/>
      <c r="F552" s="95"/>
    </row>
    <row r="553" spans="4:6" ht="15.75" customHeight="1">
      <c r="D553" s="95"/>
      <c r="E553" s="95"/>
      <c r="F553" s="95"/>
    </row>
    <row r="554" spans="4:6" ht="15.75" customHeight="1">
      <c r="D554" s="95"/>
      <c r="E554" s="95"/>
      <c r="F554" s="95"/>
    </row>
    <row r="555" spans="4:6" ht="15.75" customHeight="1">
      <c r="D555" s="95"/>
      <c r="E555" s="95"/>
      <c r="F555" s="95"/>
    </row>
    <row r="556" spans="4:6" ht="15.75" customHeight="1">
      <c r="D556" s="95"/>
      <c r="E556" s="95"/>
      <c r="F556" s="95"/>
    </row>
    <row r="557" spans="4:6" ht="15.75" customHeight="1">
      <c r="D557" s="95"/>
      <c r="E557" s="95"/>
      <c r="F557" s="95"/>
    </row>
    <row r="558" spans="4:6" ht="15.75" customHeight="1">
      <c r="D558" s="95"/>
      <c r="E558" s="95"/>
      <c r="F558" s="95"/>
    </row>
    <row r="559" spans="4:6" ht="15.75" customHeight="1">
      <c r="D559" s="95"/>
      <c r="E559" s="95"/>
      <c r="F559" s="95"/>
    </row>
    <row r="560" spans="4:6" ht="15.75" customHeight="1">
      <c r="D560" s="95"/>
      <c r="E560" s="95"/>
      <c r="F560" s="95"/>
    </row>
    <row r="561" spans="4:6" ht="15.75" customHeight="1">
      <c r="D561" s="95"/>
      <c r="E561" s="95"/>
      <c r="F561" s="95"/>
    </row>
    <row r="562" spans="4:6" ht="15.75" customHeight="1">
      <c r="D562" s="95"/>
      <c r="E562" s="95"/>
      <c r="F562" s="95"/>
    </row>
    <row r="563" spans="4:6" ht="15.75" customHeight="1">
      <c r="D563" s="95"/>
      <c r="E563" s="95"/>
      <c r="F563" s="95"/>
    </row>
    <row r="564" spans="4:6" ht="15.75" customHeight="1">
      <c r="D564" s="95"/>
      <c r="E564" s="95"/>
      <c r="F564" s="95"/>
    </row>
    <row r="565" spans="4:6" ht="15.75" customHeight="1">
      <c r="D565" s="95"/>
      <c r="E565" s="95"/>
      <c r="F565" s="95"/>
    </row>
    <row r="566" spans="4:6" ht="15.75" customHeight="1">
      <c r="D566" s="95"/>
      <c r="E566" s="95"/>
      <c r="F566" s="95"/>
    </row>
    <row r="567" spans="4:6" ht="15.75" customHeight="1">
      <c r="D567" s="95"/>
      <c r="E567" s="95"/>
      <c r="F567" s="95"/>
    </row>
    <row r="568" spans="4:6" ht="15.75" customHeight="1">
      <c r="D568" s="95"/>
      <c r="E568" s="95"/>
      <c r="F568" s="95"/>
    </row>
    <row r="569" spans="4:6" ht="15.75" customHeight="1">
      <c r="D569" s="95"/>
      <c r="E569" s="95"/>
      <c r="F569" s="95"/>
    </row>
    <row r="570" spans="4:6" ht="15.75" customHeight="1">
      <c r="D570" s="95"/>
      <c r="E570" s="95"/>
      <c r="F570" s="95"/>
    </row>
    <row r="571" spans="4:6" ht="15.75" customHeight="1">
      <c r="D571" s="95"/>
      <c r="E571" s="95"/>
      <c r="F571" s="95"/>
    </row>
    <row r="572" spans="4:6" ht="15.75" customHeight="1">
      <c r="D572" s="95"/>
      <c r="E572" s="95"/>
      <c r="F572" s="95"/>
    </row>
    <row r="573" spans="4:6" ht="15.75" customHeight="1">
      <c r="D573" s="95"/>
      <c r="E573" s="95"/>
      <c r="F573" s="95"/>
    </row>
    <row r="574" spans="4:6" ht="15.75" customHeight="1">
      <c r="D574" s="95"/>
      <c r="E574" s="95"/>
      <c r="F574" s="95"/>
    </row>
    <row r="575" spans="4:6" ht="15.75" customHeight="1">
      <c r="D575" s="95"/>
      <c r="E575" s="95"/>
      <c r="F575" s="95"/>
    </row>
    <row r="576" spans="4:6" ht="15.75" customHeight="1">
      <c r="D576" s="95"/>
      <c r="E576" s="95"/>
      <c r="F576" s="95"/>
    </row>
    <row r="577" spans="4:6" ht="15.75" customHeight="1">
      <c r="D577" s="95"/>
      <c r="E577" s="95"/>
      <c r="F577" s="95"/>
    </row>
    <row r="578" spans="4:6" ht="15.75" customHeight="1">
      <c r="D578" s="95"/>
      <c r="E578" s="95"/>
      <c r="F578" s="95"/>
    </row>
    <row r="579" spans="4:6" ht="15.75" customHeight="1">
      <c r="D579" s="95"/>
      <c r="E579" s="95"/>
      <c r="F579" s="95"/>
    </row>
    <row r="580" spans="4:6" ht="15.75" customHeight="1">
      <c r="D580" s="95"/>
      <c r="E580" s="95"/>
      <c r="F580" s="95"/>
    </row>
    <row r="581" spans="4:6" ht="15.75" customHeight="1">
      <c r="D581" s="95"/>
      <c r="E581" s="95"/>
      <c r="F581" s="95"/>
    </row>
    <row r="582" spans="4:6" ht="15.75" customHeight="1">
      <c r="D582" s="95"/>
      <c r="E582" s="95"/>
      <c r="F582" s="95"/>
    </row>
    <row r="583" spans="4:6" ht="15.75" customHeight="1">
      <c r="D583" s="95"/>
      <c r="E583" s="95"/>
      <c r="F583" s="95"/>
    </row>
    <row r="584" spans="4:6" ht="15.75" customHeight="1">
      <c r="D584" s="95"/>
      <c r="E584" s="95"/>
      <c r="F584" s="95"/>
    </row>
    <row r="585" spans="4:6" ht="15.75" customHeight="1">
      <c r="D585" s="95"/>
      <c r="E585" s="95"/>
      <c r="F585" s="95"/>
    </row>
    <row r="586" spans="4:6" ht="15.75" customHeight="1">
      <c r="D586" s="95"/>
      <c r="E586" s="95"/>
      <c r="F586" s="95"/>
    </row>
    <row r="587" spans="4:6" ht="15.75" customHeight="1">
      <c r="D587" s="95"/>
      <c r="E587" s="95"/>
      <c r="F587" s="95"/>
    </row>
    <row r="588" spans="4:6" ht="15.75" customHeight="1">
      <c r="D588" s="95"/>
      <c r="E588" s="95"/>
      <c r="F588" s="95"/>
    </row>
    <row r="589" spans="4:6" ht="15.75" customHeight="1">
      <c r="D589" s="95"/>
      <c r="E589" s="95"/>
      <c r="F589" s="95"/>
    </row>
    <row r="590" spans="4:6" ht="15.75" customHeight="1">
      <c r="D590" s="95"/>
      <c r="E590" s="95"/>
      <c r="F590" s="95"/>
    </row>
    <row r="591" spans="4:6" ht="15.75" customHeight="1">
      <c r="D591" s="95"/>
      <c r="E591" s="95"/>
      <c r="F591" s="95"/>
    </row>
    <row r="592" spans="4:6" ht="15.75" customHeight="1">
      <c r="D592" s="95"/>
      <c r="E592" s="95"/>
      <c r="F592" s="95"/>
    </row>
    <row r="593" spans="4:6" ht="15.75" customHeight="1">
      <c r="D593" s="95"/>
      <c r="E593" s="95"/>
      <c r="F593" s="95"/>
    </row>
    <row r="594" spans="4:6" ht="15.75" customHeight="1">
      <c r="D594" s="95"/>
      <c r="E594" s="95"/>
      <c r="F594" s="95"/>
    </row>
    <row r="595" spans="4:6" ht="15.75" customHeight="1">
      <c r="D595" s="95"/>
      <c r="E595" s="95"/>
      <c r="F595" s="95"/>
    </row>
    <row r="596" spans="4:6" ht="15.75" customHeight="1">
      <c r="D596" s="95"/>
      <c r="E596" s="95"/>
      <c r="F596" s="95"/>
    </row>
    <row r="597" spans="4:6" ht="15.75" customHeight="1">
      <c r="D597" s="95"/>
      <c r="E597" s="95"/>
      <c r="F597" s="95"/>
    </row>
    <row r="598" spans="4:6" ht="15.75" customHeight="1">
      <c r="D598" s="95"/>
      <c r="E598" s="95"/>
      <c r="F598" s="95"/>
    </row>
    <row r="599" spans="4:6" ht="15.75" customHeight="1">
      <c r="D599" s="95"/>
      <c r="E599" s="95"/>
      <c r="F599" s="95"/>
    </row>
    <row r="600" spans="4:6" ht="15.75" customHeight="1">
      <c r="D600" s="95"/>
      <c r="E600" s="95"/>
      <c r="F600" s="95"/>
    </row>
    <row r="601" spans="4:6" ht="15.75" customHeight="1">
      <c r="D601" s="95"/>
      <c r="E601" s="95"/>
      <c r="F601" s="95"/>
    </row>
    <row r="602" spans="4:6" ht="15.75" customHeight="1">
      <c r="D602" s="95"/>
      <c r="E602" s="95"/>
      <c r="F602" s="95"/>
    </row>
    <row r="603" spans="4:6" ht="15.75" customHeight="1">
      <c r="D603" s="95"/>
      <c r="E603" s="95"/>
      <c r="F603" s="95"/>
    </row>
    <row r="604" spans="4:6" ht="15.75" customHeight="1">
      <c r="D604" s="95"/>
      <c r="E604" s="95"/>
      <c r="F604" s="95"/>
    </row>
    <row r="605" spans="4:6" ht="15.75" customHeight="1">
      <c r="D605" s="95"/>
      <c r="E605" s="95"/>
      <c r="F605" s="95"/>
    </row>
    <row r="606" spans="4:6" ht="15.75" customHeight="1">
      <c r="D606" s="95"/>
      <c r="E606" s="95"/>
      <c r="F606" s="95"/>
    </row>
    <row r="607" spans="4:6" ht="15.75" customHeight="1">
      <c r="D607" s="95"/>
      <c r="E607" s="95"/>
      <c r="F607" s="95"/>
    </row>
    <row r="608" spans="4:6" ht="15.75" customHeight="1">
      <c r="D608" s="95"/>
      <c r="E608" s="95"/>
      <c r="F608" s="95"/>
    </row>
    <row r="609" spans="4:6" ht="15.75" customHeight="1">
      <c r="D609" s="95"/>
      <c r="E609" s="95"/>
      <c r="F609" s="95"/>
    </row>
    <row r="610" spans="4:6" ht="15.75" customHeight="1">
      <c r="D610" s="95"/>
      <c r="E610" s="95"/>
      <c r="F610" s="95"/>
    </row>
    <row r="611" spans="4:6" ht="15.75" customHeight="1">
      <c r="D611" s="95"/>
      <c r="E611" s="95"/>
      <c r="F611" s="95"/>
    </row>
    <row r="612" spans="4:6" ht="15.75" customHeight="1">
      <c r="D612" s="95"/>
      <c r="E612" s="95"/>
      <c r="F612" s="95"/>
    </row>
    <row r="613" spans="4:6" ht="15.75" customHeight="1">
      <c r="D613" s="95"/>
      <c r="E613" s="95"/>
      <c r="F613" s="95"/>
    </row>
    <row r="614" spans="4:6" ht="15.75" customHeight="1">
      <c r="D614" s="95"/>
      <c r="E614" s="95"/>
      <c r="F614" s="95"/>
    </row>
    <row r="615" spans="4:6" ht="15.75" customHeight="1">
      <c r="D615" s="95"/>
      <c r="E615" s="95"/>
      <c r="F615" s="95"/>
    </row>
    <row r="616" spans="4:6" ht="15.75" customHeight="1">
      <c r="D616" s="95"/>
      <c r="E616" s="95"/>
      <c r="F616" s="95"/>
    </row>
    <row r="617" spans="4:6" ht="15.75" customHeight="1">
      <c r="D617" s="95"/>
      <c r="E617" s="95"/>
      <c r="F617" s="95"/>
    </row>
    <row r="618" spans="4:6" ht="15.75" customHeight="1">
      <c r="D618" s="95"/>
      <c r="E618" s="95"/>
      <c r="F618" s="95"/>
    </row>
    <row r="619" spans="4:6" ht="15.75" customHeight="1">
      <c r="D619" s="95"/>
      <c r="E619" s="95"/>
      <c r="F619" s="95"/>
    </row>
    <row r="620" spans="4:6" ht="15.75" customHeight="1">
      <c r="D620" s="95"/>
      <c r="E620" s="95"/>
      <c r="F620" s="95"/>
    </row>
    <row r="621" spans="4:6" ht="15.75" customHeight="1">
      <c r="D621" s="95"/>
      <c r="E621" s="95"/>
      <c r="F621" s="95"/>
    </row>
    <row r="622" spans="4:6" ht="15.75" customHeight="1">
      <c r="D622" s="95"/>
      <c r="E622" s="95"/>
      <c r="F622" s="95"/>
    </row>
    <row r="623" spans="4:6" ht="15.75" customHeight="1">
      <c r="D623" s="95"/>
      <c r="E623" s="95"/>
      <c r="F623" s="95"/>
    </row>
    <row r="624" spans="4:6" ht="15.75" customHeight="1">
      <c r="D624" s="95"/>
      <c r="E624" s="95"/>
      <c r="F624" s="95"/>
    </row>
    <row r="625" spans="4:6" ht="15.75" customHeight="1">
      <c r="D625" s="95"/>
      <c r="E625" s="95"/>
      <c r="F625" s="95"/>
    </row>
    <row r="626" spans="4:6" ht="15.75" customHeight="1">
      <c r="D626" s="95"/>
      <c r="E626" s="95"/>
      <c r="F626" s="95"/>
    </row>
    <row r="627" spans="4:6" ht="15.75" customHeight="1">
      <c r="D627" s="95"/>
      <c r="E627" s="95"/>
      <c r="F627" s="95"/>
    </row>
    <row r="628" spans="4:6" ht="15.75" customHeight="1">
      <c r="D628" s="95"/>
      <c r="E628" s="95"/>
      <c r="F628" s="95"/>
    </row>
    <row r="629" spans="4:6" ht="15.75" customHeight="1">
      <c r="D629" s="95"/>
      <c r="E629" s="95"/>
      <c r="F629" s="95"/>
    </row>
    <row r="630" spans="4:6" ht="15.75" customHeight="1">
      <c r="D630" s="95"/>
      <c r="E630" s="95"/>
      <c r="F630" s="95"/>
    </row>
    <row r="631" spans="4:6" ht="15.75" customHeight="1">
      <c r="D631" s="95"/>
      <c r="E631" s="95"/>
      <c r="F631" s="95"/>
    </row>
    <row r="632" spans="4:6" ht="15.75" customHeight="1">
      <c r="D632" s="95"/>
      <c r="E632" s="95"/>
      <c r="F632" s="95"/>
    </row>
    <row r="633" spans="4:6" ht="15.75" customHeight="1">
      <c r="D633" s="95"/>
      <c r="E633" s="95"/>
      <c r="F633" s="95"/>
    </row>
    <row r="634" spans="4:6" ht="15.75" customHeight="1">
      <c r="D634" s="95"/>
      <c r="E634" s="95"/>
      <c r="F634" s="95"/>
    </row>
    <row r="635" spans="4:6" ht="15.75" customHeight="1">
      <c r="D635" s="95"/>
      <c r="E635" s="95"/>
      <c r="F635" s="95"/>
    </row>
    <row r="636" spans="4:6" ht="15.75" customHeight="1">
      <c r="D636" s="95"/>
      <c r="E636" s="95"/>
      <c r="F636" s="95"/>
    </row>
    <row r="637" spans="4:6" ht="15.75" customHeight="1">
      <c r="D637" s="95"/>
      <c r="E637" s="95"/>
      <c r="F637" s="95"/>
    </row>
    <row r="638" spans="4:6" ht="15.75" customHeight="1">
      <c r="D638" s="95"/>
      <c r="E638" s="95"/>
      <c r="F638" s="95"/>
    </row>
    <row r="639" spans="4:6" ht="15.75" customHeight="1">
      <c r="D639" s="95"/>
      <c r="E639" s="95"/>
      <c r="F639" s="95"/>
    </row>
    <row r="640" spans="4:6" ht="15.75" customHeight="1">
      <c r="D640" s="95"/>
      <c r="E640" s="95"/>
      <c r="F640" s="95"/>
    </row>
    <row r="641" spans="4:6" ht="15.75" customHeight="1">
      <c r="D641" s="95"/>
      <c r="E641" s="95"/>
      <c r="F641" s="95"/>
    </row>
    <row r="642" spans="4:6" ht="15.75" customHeight="1">
      <c r="D642" s="95"/>
      <c r="E642" s="95"/>
      <c r="F642" s="95"/>
    </row>
    <row r="643" spans="4:6" ht="15.75" customHeight="1">
      <c r="D643" s="95"/>
      <c r="E643" s="95"/>
      <c r="F643" s="95"/>
    </row>
    <row r="644" spans="4:6" ht="15.75" customHeight="1">
      <c r="D644" s="95"/>
      <c r="E644" s="95"/>
      <c r="F644" s="95"/>
    </row>
    <row r="645" spans="4:6" ht="15.75" customHeight="1">
      <c r="D645" s="95"/>
      <c r="E645" s="95"/>
      <c r="F645" s="95"/>
    </row>
    <row r="646" spans="4:6" ht="15.75" customHeight="1">
      <c r="D646" s="95"/>
      <c r="E646" s="95"/>
      <c r="F646" s="95"/>
    </row>
    <row r="647" spans="4:6" ht="15.75" customHeight="1">
      <c r="D647" s="95"/>
      <c r="E647" s="95"/>
      <c r="F647" s="95"/>
    </row>
    <row r="648" spans="4:6" ht="15.75" customHeight="1">
      <c r="D648" s="95"/>
      <c r="E648" s="95"/>
      <c r="F648" s="95"/>
    </row>
    <row r="649" spans="4:6" ht="15.75" customHeight="1">
      <c r="D649" s="95"/>
      <c r="E649" s="95"/>
      <c r="F649" s="95"/>
    </row>
    <row r="650" spans="4:6" ht="15.75" customHeight="1">
      <c r="D650" s="95"/>
      <c r="E650" s="95"/>
      <c r="F650" s="95"/>
    </row>
    <row r="651" spans="4:6" ht="15.75" customHeight="1">
      <c r="D651" s="95"/>
      <c r="E651" s="95"/>
      <c r="F651" s="95"/>
    </row>
    <row r="652" spans="4:6" ht="15.75" customHeight="1">
      <c r="D652" s="95"/>
      <c r="E652" s="95"/>
      <c r="F652" s="95"/>
    </row>
    <row r="653" spans="4:6" ht="15.75" customHeight="1">
      <c r="D653" s="95"/>
      <c r="E653" s="95"/>
      <c r="F653" s="95"/>
    </row>
    <row r="654" spans="4:6" ht="15.75" customHeight="1">
      <c r="D654" s="95"/>
      <c r="E654" s="95"/>
      <c r="F654" s="95"/>
    </row>
    <row r="655" spans="4:6" ht="15.75" customHeight="1">
      <c r="D655" s="95"/>
      <c r="E655" s="95"/>
      <c r="F655" s="95"/>
    </row>
    <row r="656" spans="4:6" ht="15.75" customHeight="1">
      <c r="D656" s="95"/>
      <c r="E656" s="95"/>
      <c r="F656" s="95"/>
    </row>
    <row r="657" spans="4:6" ht="15.75" customHeight="1">
      <c r="D657" s="95"/>
      <c r="E657" s="95"/>
      <c r="F657" s="95"/>
    </row>
    <row r="658" spans="4:6" ht="15.75" customHeight="1">
      <c r="D658" s="95"/>
      <c r="E658" s="95"/>
      <c r="F658" s="95"/>
    </row>
    <row r="659" spans="4:6" ht="15.75" customHeight="1">
      <c r="D659" s="95"/>
      <c r="E659" s="95"/>
      <c r="F659" s="95"/>
    </row>
    <row r="660" spans="4:6" ht="15.75" customHeight="1">
      <c r="D660" s="95"/>
      <c r="E660" s="95"/>
      <c r="F660" s="95"/>
    </row>
    <row r="661" spans="4:6" ht="15.75" customHeight="1">
      <c r="D661" s="95"/>
      <c r="E661" s="95"/>
      <c r="F661" s="95"/>
    </row>
    <row r="662" spans="4:6" ht="15.75" customHeight="1">
      <c r="D662" s="95"/>
      <c r="E662" s="95"/>
      <c r="F662" s="95"/>
    </row>
    <row r="663" spans="4:6" ht="15.75" customHeight="1">
      <c r="D663" s="95"/>
      <c r="E663" s="95"/>
      <c r="F663" s="95"/>
    </row>
    <row r="664" spans="4:6" ht="15.75" customHeight="1">
      <c r="D664" s="95"/>
      <c r="E664" s="95"/>
      <c r="F664" s="95"/>
    </row>
    <row r="665" spans="4:6" ht="15.75" customHeight="1">
      <c r="D665" s="95"/>
      <c r="E665" s="95"/>
      <c r="F665" s="95"/>
    </row>
    <row r="666" spans="4:6" ht="15.75" customHeight="1">
      <c r="D666" s="95"/>
      <c r="E666" s="95"/>
      <c r="F666" s="95"/>
    </row>
    <row r="667" spans="4:6" ht="15.75" customHeight="1">
      <c r="D667" s="95"/>
      <c r="E667" s="95"/>
      <c r="F667" s="95"/>
    </row>
    <row r="668" spans="4:6" ht="15.75" customHeight="1">
      <c r="D668" s="95"/>
      <c r="E668" s="95"/>
      <c r="F668" s="95"/>
    </row>
    <row r="669" spans="4:6" ht="15.75" customHeight="1">
      <c r="D669" s="95"/>
      <c r="E669" s="95"/>
      <c r="F669" s="95"/>
    </row>
    <row r="670" spans="4:6" ht="15.75" customHeight="1">
      <c r="D670" s="95"/>
      <c r="E670" s="95"/>
      <c r="F670" s="95"/>
    </row>
    <row r="671" spans="4:6" ht="15.75" customHeight="1">
      <c r="D671" s="95"/>
      <c r="E671" s="95"/>
      <c r="F671" s="95"/>
    </row>
    <row r="672" spans="4:6" ht="15.75" customHeight="1">
      <c r="D672" s="95"/>
      <c r="E672" s="95"/>
      <c r="F672" s="95"/>
    </row>
    <row r="673" spans="4:6" ht="15.75" customHeight="1">
      <c r="D673" s="95"/>
      <c r="E673" s="95"/>
      <c r="F673" s="95"/>
    </row>
    <row r="674" spans="4:6" ht="15.75" customHeight="1">
      <c r="D674" s="95"/>
      <c r="E674" s="95"/>
      <c r="F674" s="95"/>
    </row>
    <row r="675" spans="4:6" ht="15.75" customHeight="1">
      <c r="D675" s="95"/>
      <c r="E675" s="95"/>
      <c r="F675" s="95"/>
    </row>
    <row r="676" spans="4:6" ht="15.75" customHeight="1">
      <c r="D676" s="95"/>
      <c r="E676" s="95"/>
      <c r="F676" s="95"/>
    </row>
    <row r="677" spans="4:6" ht="15.75" customHeight="1">
      <c r="D677" s="95"/>
      <c r="E677" s="95"/>
      <c r="F677" s="95"/>
    </row>
    <row r="678" spans="4:6" ht="15.75" customHeight="1">
      <c r="D678" s="95"/>
      <c r="E678" s="95"/>
      <c r="F678" s="95"/>
    </row>
    <row r="679" spans="4:6" ht="15.75" customHeight="1">
      <c r="D679" s="95"/>
      <c r="E679" s="95"/>
      <c r="F679" s="95"/>
    </row>
    <row r="680" spans="4:6" ht="15.75" customHeight="1">
      <c r="D680" s="95"/>
      <c r="E680" s="95"/>
      <c r="F680" s="95"/>
    </row>
    <row r="681" spans="4:6" ht="15.75" customHeight="1">
      <c r="D681" s="95"/>
      <c r="E681" s="95"/>
      <c r="F681" s="95"/>
    </row>
    <row r="682" spans="4:6" ht="15.75" customHeight="1">
      <c r="D682" s="95"/>
      <c r="E682" s="95"/>
      <c r="F682" s="95"/>
    </row>
    <row r="683" spans="4:6" ht="15.75" customHeight="1">
      <c r="D683" s="95"/>
      <c r="E683" s="95"/>
      <c r="F683" s="95"/>
    </row>
    <row r="684" spans="4:6" ht="15.75" customHeight="1">
      <c r="D684" s="95"/>
      <c r="E684" s="95"/>
      <c r="F684" s="95"/>
    </row>
    <row r="685" spans="4:6" ht="15.75" customHeight="1">
      <c r="D685" s="95"/>
      <c r="E685" s="95"/>
      <c r="F685" s="95"/>
    </row>
    <row r="686" spans="4:6" ht="15.75" customHeight="1">
      <c r="D686" s="95"/>
      <c r="E686" s="95"/>
      <c r="F686" s="95"/>
    </row>
    <row r="687" spans="4:6" ht="15.75" customHeight="1">
      <c r="D687" s="95"/>
      <c r="E687" s="95"/>
      <c r="F687" s="95"/>
    </row>
    <row r="688" spans="4:6" ht="15.75" customHeight="1">
      <c r="D688" s="95"/>
      <c r="E688" s="95"/>
      <c r="F688" s="95"/>
    </row>
    <row r="689" spans="4:6" ht="15.75" customHeight="1">
      <c r="D689" s="95"/>
      <c r="E689" s="95"/>
      <c r="F689" s="95"/>
    </row>
    <row r="690" spans="4:6" ht="15.75" customHeight="1">
      <c r="D690" s="95"/>
      <c r="E690" s="95"/>
      <c r="F690" s="95"/>
    </row>
    <row r="691" spans="4:6" ht="15.75" customHeight="1">
      <c r="D691" s="95"/>
      <c r="E691" s="95"/>
      <c r="F691" s="95"/>
    </row>
    <row r="692" spans="4:6" ht="15.75" customHeight="1">
      <c r="D692" s="95"/>
      <c r="E692" s="95"/>
      <c r="F692" s="95"/>
    </row>
    <row r="693" spans="4:6" ht="15.75" customHeight="1">
      <c r="D693" s="95"/>
      <c r="E693" s="95"/>
      <c r="F693" s="95"/>
    </row>
    <row r="694" spans="4:6" ht="15.75" customHeight="1">
      <c r="D694" s="95"/>
      <c r="E694" s="95"/>
      <c r="F694" s="95"/>
    </row>
    <row r="695" spans="4:6" ht="15.75" customHeight="1">
      <c r="D695" s="95"/>
      <c r="E695" s="95"/>
      <c r="F695" s="95"/>
    </row>
    <row r="696" spans="4:6" ht="15.75" customHeight="1">
      <c r="D696" s="95"/>
      <c r="E696" s="95"/>
      <c r="F696" s="95"/>
    </row>
    <row r="697" spans="4:6" ht="15.75" customHeight="1">
      <c r="D697" s="95"/>
      <c r="E697" s="95"/>
      <c r="F697" s="95"/>
    </row>
    <row r="698" spans="4:6" ht="15.75" customHeight="1">
      <c r="D698" s="95"/>
      <c r="E698" s="95"/>
      <c r="F698" s="95"/>
    </row>
    <row r="699" spans="4:6" ht="15.75" customHeight="1">
      <c r="D699" s="95"/>
      <c r="E699" s="95"/>
      <c r="F699" s="95"/>
    </row>
    <row r="700" spans="4:6" ht="15.75" customHeight="1">
      <c r="D700" s="95"/>
      <c r="E700" s="95"/>
      <c r="F700" s="95"/>
    </row>
    <row r="701" spans="4:6" ht="15.75" customHeight="1">
      <c r="D701" s="95"/>
      <c r="E701" s="95"/>
      <c r="F701" s="95"/>
    </row>
    <row r="702" spans="4:6" ht="15.75" customHeight="1">
      <c r="D702" s="95"/>
      <c r="E702" s="95"/>
      <c r="F702" s="95"/>
    </row>
    <row r="703" spans="4:6" ht="15.75" customHeight="1">
      <c r="D703" s="95"/>
      <c r="E703" s="95"/>
      <c r="F703" s="95"/>
    </row>
    <row r="704" spans="4:6" ht="15.75" customHeight="1">
      <c r="D704" s="95"/>
      <c r="E704" s="95"/>
      <c r="F704" s="95"/>
    </row>
    <row r="705" spans="4:6" ht="15.75" customHeight="1">
      <c r="D705" s="95"/>
      <c r="E705" s="95"/>
      <c r="F705" s="95"/>
    </row>
    <row r="706" spans="4:6" ht="15.75" customHeight="1">
      <c r="D706" s="95"/>
      <c r="E706" s="95"/>
      <c r="F706" s="95"/>
    </row>
    <row r="707" spans="4:6" ht="15.75" customHeight="1">
      <c r="D707" s="95"/>
      <c r="E707" s="95"/>
      <c r="F707" s="95"/>
    </row>
    <row r="708" spans="4:6" ht="15.75" customHeight="1">
      <c r="D708" s="95"/>
      <c r="E708" s="95"/>
      <c r="F708" s="95"/>
    </row>
    <row r="709" spans="4:6" ht="15.75" customHeight="1">
      <c r="D709" s="95"/>
      <c r="E709" s="95"/>
      <c r="F709" s="95"/>
    </row>
    <row r="710" spans="4:6" ht="15.75" customHeight="1">
      <c r="D710" s="95"/>
      <c r="E710" s="95"/>
      <c r="F710" s="95"/>
    </row>
    <row r="711" spans="4:6" ht="15.75" customHeight="1">
      <c r="D711" s="95"/>
      <c r="E711" s="95"/>
      <c r="F711" s="95"/>
    </row>
    <row r="712" spans="4:6" ht="15.75" customHeight="1">
      <c r="D712" s="95"/>
      <c r="E712" s="95"/>
      <c r="F712" s="95"/>
    </row>
    <row r="713" spans="4:6" ht="15.75" customHeight="1">
      <c r="D713" s="95"/>
      <c r="E713" s="95"/>
      <c r="F713" s="95"/>
    </row>
    <row r="714" spans="4:6" ht="15.75" customHeight="1">
      <c r="D714" s="95"/>
      <c r="E714" s="95"/>
      <c r="F714" s="95"/>
    </row>
    <row r="715" spans="4:6" ht="15.75" customHeight="1">
      <c r="D715" s="95"/>
      <c r="E715" s="95"/>
      <c r="F715" s="95"/>
    </row>
    <row r="716" spans="4:6" ht="15.75" customHeight="1">
      <c r="D716" s="95"/>
      <c r="E716" s="95"/>
      <c r="F716" s="95"/>
    </row>
    <row r="717" spans="4:6" ht="15.75" customHeight="1">
      <c r="D717" s="95"/>
      <c r="E717" s="95"/>
      <c r="F717" s="95"/>
    </row>
    <row r="718" spans="4:6" ht="15.75" customHeight="1">
      <c r="D718" s="95"/>
      <c r="E718" s="95"/>
      <c r="F718" s="95"/>
    </row>
    <row r="719" spans="4:6" ht="15.75" customHeight="1">
      <c r="D719" s="95"/>
      <c r="E719" s="95"/>
      <c r="F719" s="95"/>
    </row>
    <row r="720" spans="4:6" ht="15.75" customHeight="1">
      <c r="D720" s="95"/>
      <c r="E720" s="95"/>
      <c r="F720" s="95"/>
    </row>
    <row r="721" spans="4:6" ht="15.75" customHeight="1">
      <c r="D721" s="95"/>
      <c r="E721" s="95"/>
      <c r="F721" s="95"/>
    </row>
    <row r="722" spans="4:6" ht="15.75" customHeight="1">
      <c r="D722" s="95"/>
      <c r="E722" s="95"/>
      <c r="F722" s="95"/>
    </row>
    <row r="723" spans="4:6" ht="15.75" customHeight="1">
      <c r="D723" s="95"/>
      <c r="E723" s="95"/>
      <c r="F723" s="95"/>
    </row>
    <row r="724" spans="4:6" ht="15.75" customHeight="1">
      <c r="D724" s="95"/>
      <c r="E724" s="95"/>
      <c r="F724" s="95"/>
    </row>
    <row r="725" spans="4:6" ht="15.75" customHeight="1">
      <c r="D725" s="95"/>
      <c r="E725" s="95"/>
      <c r="F725" s="95"/>
    </row>
    <row r="726" spans="4:6" ht="15.75" customHeight="1">
      <c r="D726" s="95"/>
      <c r="E726" s="95"/>
      <c r="F726" s="95"/>
    </row>
    <row r="727" spans="4:6" ht="15.75" customHeight="1">
      <c r="D727" s="95"/>
      <c r="E727" s="95"/>
      <c r="F727" s="95"/>
    </row>
    <row r="728" spans="4:6" ht="15.75" customHeight="1">
      <c r="D728" s="95"/>
      <c r="E728" s="95"/>
      <c r="F728" s="95"/>
    </row>
    <row r="729" spans="4:6" ht="15.75" customHeight="1">
      <c r="D729" s="95"/>
      <c r="E729" s="95"/>
      <c r="F729" s="95"/>
    </row>
    <row r="730" spans="4:6" ht="15.75" customHeight="1">
      <c r="D730" s="95"/>
      <c r="E730" s="95"/>
      <c r="F730" s="95"/>
    </row>
    <row r="731" spans="4:6" ht="15.75" customHeight="1">
      <c r="D731" s="95"/>
      <c r="E731" s="95"/>
      <c r="F731" s="95"/>
    </row>
    <row r="732" spans="4:6" ht="15.75" customHeight="1">
      <c r="D732" s="95"/>
      <c r="E732" s="95"/>
      <c r="F732" s="95"/>
    </row>
    <row r="733" spans="4:6" ht="15.75" customHeight="1">
      <c r="D733" s="95"/>
      <c r="E733" s="95"/>
      <c r="F733" s="95"/>
    </row>
    <row r="734" spans="4:6" ht="15.75" customHeight="1">
      <c r="D734" s="95"/>
      <c r="E734" s="95"/>
      <c r="F734" s="95"/>
    </row>
    <row r="735" spans="4:6" ht="15.75" customHeight="1">
      <c r="D735" s="95"/>
      <c r="E735" s="95"/>
      <c r="F735" s="95"/>
    </row>
    <row r="736" spans="4:6" ht="15.75" customHeight="1">
      <c r="D736" s="95"/>
      <c r="E736" s="95"/>
      <c r="F736" s="95"/>
    </row>
    <row r="737" spans="4:6" ht="15.75" customHeight="1">
      <c r="D737" s="95"/>
      <c r="E737" s="95"/>
      <c r="F737" s="95"/>
    </row>
    <row r="738" spans="4:6" ht="15.75" customHeight="1">
      <c r="D738" s="95"/>
      <c r="E738" s="95"/>
      <c r="F738" s="95"/>
    </row>
    <row r="739" spans="4:6" ht="15.75" customHeight="1">
      <c r="D739" s="95"/>
      <c r="E739" s="95"/>
      <c r="F739" s="95"/>
    </row>
    <row r="740" spans="4:6" ht="15.75" customHeight="1">
      <c r="D740" s="95"/>
      <c r="E740" s="95"/>
      <c r="F740" s="95"/>
    </row>
    <row r="741" spans="4:6" ht="15.75" customHeight="1">
      <c r="D741" s="95"/>
      <c r="E741" s="95"/>
      <c r="F741" s="95"/>
    </row>
    <row r="742" spans="4:6" ht="15.75" customHeight="1">
      <c r="D742" s="95"/>
      <c r="E742" s="95"/>
      <c r="F742" s="95"/>
    </row>
    <row r="743" spans="4:6" ht="15.75" customHeight="1">
      <c r="D743" s="95"/>
      <c r="E743" s="95"/>
      <c r="F743" s="95"/>
    </row>
    <row r="744" spans="4:6" ht="15.75" customHeight="1">
      <c r="D744" s="95"/>
      <c r="E744" s="95"/>
      <c r="F744" s="95"/>
    </row>
    <row r="745" spans="4:6" ht="15.75" customHeight="1">
      <c r="D745" s="95"/>
      <c r="E745" s="95"/>
      <c r="F745" s="95"/>
    </row>
    <row r="746" spans="4:6" ht="15.75" customHeight="1">
      <c r="D746" s="95"/>
      <c r="E746" s="95"/>
      <c r="F746" s="95"/>
    </row>
    <row r="747" spans="4:6" ht="15.75" customHeight="1">
      <c r="D747" s="95"/>
      <c r="E747" s="95"/>
      <c r="F747" s="95"/>
    </row>
    <row r="748" spans="4:6" ht="15.75" customHeight="1">
      <c r="D748" s="95"/>
      <c r="E748" s="95"/>
      <c r="F748" s="95"/>
    </row>
    <row r="749" spans="4:6" ht="15.75" customHeight="1">
      <c r="D749" s="95"/>
      <c r="E749" s="95"/>
      <c r="F749" s="95"/>
    </row>
    <row r="750" spans="4:6" ht="15.75" customHeight="1">
      <c r="D750" s="95"/>
      <c r="E750" s="95"/>
      <c r="F750" s="95"/>
    </row>
    <row r="751" spans="4:6" ht="15.75" customHeight="1">
      <c r="D751" s="95"/>
      <c r="E751" s="95"/>
      <c r="F751" s="95"/>
    </row>
    <row r="752" spans="4:6" ht="15.75" customHeight="1">
      <c r="D752" s="95"/>
      <c r="E752" s="95"/>
      <c r="F752" s="95"/>
    </row>
    <row r="753" spans="4:6" ht="15.75" customHeight="1">
      <c r="D753" s="95"/>
      <c r="E753" s="95"/>
      <c r="F753" s="95"/>
    </row>
    <row r="754" spans="4:6" ht="15.75" customHeight="1">
      <c r="D754" s="95"/>
      <c r="E754" s="95"/>
      <c r="F754" s="95"/>
    </row>
    <row r="755" spans="4:6" ht="15.75" customHeight="1">
      <c r="D755" s="95"/>
      <c r="E755" s="95"/>
      <c r="F755" s="95"/>
    </row>
    <row r="756" spans="4:6" ht="15.75" customHeight="1">
      <c r="D756" s="95"/>
      <c r="E756" s="95"/>
      <c r="F756" s="95"/>
    </row>
    <row r="757" spans="4:6" ht="15.75" customHeight="1">
      <c r="D757" s="95"/>
      <c r="E757" s="95"/>
      <c r="F757" s="95"/>
    </row>
    <row r="758" spans="4:6" ht="15.75" customHeight="1">
      <c r="D758" s="95"/>
      <c r="E758" s="95"/>
      <c r="F758" s="95"/>
    </row>
    <row r="759" spans="4:6" ht="15.75" customHeight="1">
      <c r="D759" s="95"/>
      <c r="E759" s="95"/>
      <c r="F759" s="95"/>
    </row>
    <row r="760" spans="4:6" ht="15.75" customHeight="1">
      <c r="D760" s="95"/>
      <c r="E760" s="95"/>
      <c r="F760" s="95"/>
    </row>
    <row r="761" spans="4:6" ht="15.75" customHeight="1">
      <c r="D761" s="95"/>
      <c r="E761" s="95"/>
      <c r="F761" s="95"/>
    </row>
    <row r="762" spans="4:6" ht="15.75" customHeight="1">
      <c r="D762" s="95"/>
      <c r="E762" s="95"/>
      <c r="F762" s="95"/>
    </row>
    <row r="763" spans="4:6" ht="15.75" customHeight="1">
      <c r="D763" s="95"/>
      <c r="E763" s="95"/>
      <c r="F763" s="95"/>
    </row>
    <row r="764" spans="4:6" ht="15.75" customHeight="1">
      <c r="D764" s="95"/>
      <c r="E764" s="95"/>
      <c r="F764" s="95"/>
    </row>
    <row r="765" spans="4:6" ht="15.75" customHeight="1">
      <c r="D765" s="95"/>
      <c r="E765" s="95"/>
      <c r="F765" s="95"/>
    </row>
    <row r="766" spans="4:6" ht="15.75" customHeight="1">
      <c r="D766" s="95"/>
      <c r="E766" s="95"/>
      <c r="F766" s="95"/>
    </row>
    <row r="767" spans="4:6" ht="15.75" customHeight="1">
      <c r="D767" s="95"/>
      <c r="E767" s="95"/>
      <c r="F767" s="95"/>
    </row>
    <row r="768" spans="4:6" ht="15.75" customHeight="1">
      <c r="D768" s="95"/>
      <c r="E768" s="95"/>
      <c r="F768" s="95"/>
    </row>
    <row r="769" spans="4:6" ht="15.75" customHeight="1">
      <c r="D769" s="95"/>
      <c r="E769" s="95"/>
      <c r="F769" s="95"/>
    </row>
    <row r="770" spans="4:6" ht="15.75" customHeight="1">
      <c r="D770" s="95"/>
      <c r="E770" s="95"/>
      <c r="F770" s="95"/>
    </row>
    <row r="771" spans="4:6" ht="15.75" customHeight="1">
      <c r="D771" s="95"/>
      <c r="E771" s="95"/>
      <c r="F771" s="95"/>
    </row>
    <row r="772" spans="4:6" ht="15.75" customHeight="1">
      <c r="D772" s="95"/>
      <c r="E772" s="95"/>
      <c r="F772" s="95"/>
    </row>
    <row r="773" spans="4:6" ht="15.75" customHeight="1">
      <c r="D773" s="95"/>
      <c r="E773" s="95"/>
      <c r="F773" s="95"/>
    </row>
    <row r="774" spans="4:6" ht="15.75" customHeight="1">
      <c r="D774" s="95"/>
      <c r="E774" s="95"/>
      <c r="F774" s="95"/>
    </row>
    <row r="775" spans="4:6" ht="15.75" customHeight="1">
      <c r="D775" s="95"/>
      <c r="E775" s="95"/>
      <c r="F775" s="95"/>
    </row>
    <row r="776" spans="4:6" ht="15.75" customHeight="1">
      <c r="D776" s="95"/>
      <c r="E776" s="95"/>
      <c r="F776" s="95"/>
    </row>
    <row r="777" spans="4:6" ht="15.75" customHeight="1">
      <c r="D777" s="95"/>
      <c r="E777" s="95"/>
      <c r="F777" s="95"/>
    </row>
    <row r="778" spans="4:6" ht="15.75" customHeight="1">
      <c r="D778" s="95"/>
      <c r="E778" s="95"/>
      <c r="F778" s="95"/>
    </row>
    <row r="779" spans="4:6" ht="15.75" customHeight="1">
      <c r="D779" s="95"/>
      <c r="E779" s="95"/>
      <c r="F779" s="95"/>
    </row>
    <row r="780" spans="4:6" ht="15.75" customHeight="1">
      <c r="D780" s="95"/>
      <c r="E780" s="95"/>
      <c r="F780" s="95"/>
    </row>
    <row r="781" spans="4:6" ht="15.75" customHeight="1">
      <c r="D781" s="95"/>
      <c r="E781" s="95"/>
      <c r="F781" s="95"/>
    </row>
    <row r="782" spans="4:6" ht="15.75" customHeight="1">
      <c r="D782" s="95"/>
      <c r="E782" s="95"/>
      <c r="F782" s="95"/>
    </row>
    <row r="783" spans="4:6" ht="15.75" customHeight="1">
      <c r="D783" s="95"/>
      <c r="E783" s="95"/>
      <c r="F783" s="95"/>
    </row>
    <row r="784" spans="4:6" ht="15.75" customHeight="1">
      <c r="D784" s="95"/>
      <c r="E784" s="95"/>
      <c r="F784" s="95"/>
    </row>
    <row r="785" spans="4:6" ht="15.75" customHeight="1">
      <c r="D785" s="95"/>
      <c r="E785" s="95"/>
      <c r="F785" s="95"/>
    </row>
    <row r="786" spans="4:6" ht="15.75" customHeight="1">
      <c r="D786" s="95"/>
      <c r="E786" s="95"/>
      <c r="F786" s="95"/>
    </row>
    <row r="787" spans="4:6" ht="15.75" customHeight="1">
      <c r="D787" s="95"/>
      <c r="E787" s="95"/>
      <c r="F787" s="95"/>
    </row>
    <row r="788" spans="4:6" ht="15.75" customHeight="1">
      <c r="D788" s="95"/>
      <c r="E788" s="95"/>
      <c r="F788" s="95"/>
    </row>
    <row r="789" spans="4:6" ht="15.75" customHeight="1">
      <c r="D789" s="95"/>
      <c r="E789" s="95"/>
      <c r="F789" s="95"/>
    </row>
    <row r="790" spans="4:6" ht="15.75" customHeight="1">
      <c r="D790" s="95"/>
      <c r="E790" s="95"/>
      <c r="F790" s="95"/>
    </row>
    <row r="791" spans="4:6" ht="15.75" customHeight="1">
      <c r="D791" s="95"/>
      <c r="E791" s="95"/>
      <c r="F791" s="95"/>
    </row>
    <row r="792" spans="4:6" ht="15.75" customHeight="1">
      <c r="D792" s="95"/>
      <c r="E792" s="95"/>
      <c r="F792" s="95"/>
    </row>
    <row r="793" spans="4:6" ht="15.75" customHeight="1">
      <c r="D793" s="95"/>
      <c r="E793" s="95"/>
      <c r="F793" s="95"/>
    </row>
    <row r="794" spans="4:6" ht="15.75" customHeight="1">
      <c r="D794" s="95"/>
      <c r="E794" s="95"/>
      <c r="F794" s="95"/>
    </row>
    <row r="795" spans="4:6" ht="15.75" customHeight="1">
      <c r="D795" s="95"/>
      <c r="E795" s="95"/>
      <c r="F795" s="95"/>
    </row>
    <row r="796" spans="4:6" ht="15.75" customHeight="1">
      <c r="D796" s="95"/>
      <c r="E796" s="95"/>
      <c r="F796" s="95"/>
    </row>
    <row r="797" spans="4:6" ht="15.75" customHeight="1">
      <c r="D797" s="95"/>
      <c r="E797" s="95"/>
      <c r="F797" s="95"/>
    </row>
    <row r="798" spans="4:6" ht="15.75" customHeight="1">
      <c r="D798" s="95"/>
      <c r="E798" s="95"/>
      <c r="F798" s="95"/>
    </row>
    <row r="799" spans="4:6" ht="15.75" customHeight="1">
      <c r="D799" s="95"/>
      <c r="E799" s="95"/>
      <c r="F799" s="95"/>
    </row>
    <row r="800" spans="4:6" ht="15.75" customHeight="1">
      <c r="D800" s="95"/>
      <c r="E800" s="95"/>
      <c r="F800" s="95"/>
    </row>
    <row r="801" spans="4:6" ht="15.75" customHeight="1">
      <c r="D801" s="95"/>
      <c r="E801" s="95"/>
      <c r="F801" s="95"/>
    </row>
    <row r="802" spans="4:6" ht="15.75" customHeight="1">
      <c r="D802" s="95"/>
      <c r="E802" s="95"/>
      <c r="F802" s="95"/>
    </row>
    <row r="803" spans="4:6" ht="15.75" customHeight="1">
      <c r="D803" s="95"/>
      <c r="E803" s="95"/>
      <c r="F803" s="95"/>
    </row>
    <row r="804" spans="4:6" ht="15.75" customHeight="1">
      <c r="D804" s="95"/>
      <c r="E804" s="95"/>
      <c r="F804" s="95"/>
    </row>
    <row r="805" spans="4:6" ht="15.75" customHeight="1">
      <c r="D805" s="95"/>
      <c r="E805" s="95"/>
      <c r="F805" s="95"/>
    </row>
    <row r="806" spans="4:6" ht="15.75" customHeight="1">
      <c r="D806" s="95"/>
      <c r="E806" s="95"/>
      <c r="F806" s="95"/>
    </row>
    <row r="807" spans="4:6" ht="15.75" customHeight="1">
      <c r="D807" s="95"/>
      <c r="E807" s="95"/>
      <c r="F807" s="95"/>
    </row>
    <row r="808" spans="4:6" ht="15.75" customHeight="1">
      <c r="D808" s="95"/>
      <c r="E808" s="95"/>
      <c r="F808" s="95"/>
    </row>
    <row r="809" spans="4:6" ht="15.75" customHeight="1">
      <c r="D809" s="95"/>
      <c r="E809" s="95"/>
      <c r="F809" s="95"/>
    </row>
    <row r="810" spans="4:6" ht="15.75" customHeight="1">
      <c r="D810" s="95"/>
      <c r="E810" s="95"/>
      <c r="F810" s="95"/>
    </row>
    <row r="811" spans="4:6" ht="15.75" customHeight="1">
      <c r="D811" s="95"/>
      <c r="E811" s="95"/>
      <c r="F811" s="95"/>
    </row>
    <row r="812" spans="4:6" ht="15.75" customHeight="1">
      <c r="D812" s="95"/>
      <c r="E812" s="95"/>
      <c r="F812" s="95"/>
    </row>
    <row r="813" spans="4:6" ht="15.75" customHeight="1">
      <c r="D813" s="95"/>
      <c r="E813" s="95"/>
      <c r="F813" s="95"/>
    </row>
    <row r="814" spans="4:6" ht="15.75" customHeight="1">
      <c r="D814" s="95"/>
      <c r="E814" s="95"/>
      <c r="F814" s="95"/>
    </row>
    <row r="815" spans="4:6" ht="15.75" customHeight="1">
      <c r="D815" s="95"/>
      <c r="E815" s="95"/>
      <c r="F815" s="95"/>
    </row>
    <row r="816" spans="4:6" ht="15.75" customHeight="1">
      <c r="D816" s="95"/>
      <c r="E816" s="95"/>
      <c r="F816" s="95"/>
    </row>
    <row r="817" spans="4:6" ht="15.75" customHeight="1">
      <c r="D817" s="95"/>
      <c r="E817" s="95"/>
      <c r="F817" s="95"/>
    </row>
    <row r="818" spans="4:6" ht="15.75" customHeight="1">
      <c r="D818" s="95"/>
      <c r="E818" s="95"/>
      <c r="F818" s="95"/>
    </row>
    <row r="819" spans="4:6" ht="15.75" customHeight="1">
      <c r="D819" s="95"/>
      <c r="E819" s="95"/>
      <c r="F819" s="95"/>
    </row>
    <row r="820" spans="4:6" ht="15.75" customHeight="1">
      <c r="D820" s="95"/>
      <c r="E820" s="95"/>
      <c r="F820" s="95"/>
    </row>
    <row r="821" spans="4:6" ht="15.75" customHeight="1">
      <c r="D821" s="95"/>
      <c r="E821" s="95"/>
      <c r="F821" s="95"/>
    </row>
    <row r="822" spans="4:6" ht="15.75" customHeight="1">
      <c r="D822" s="95"/>
      <c r="E822" s="95"/>
      <c r="F822" s="95"/>
    </row>
    <row r="823" spans="4:6" ht="15.75" customHeight="1">
      <c r="D823" s="95"/>
      <c r="E823" s="95"/>
      <c r="F823" s="95"/>
    </row>
    <row r="824" spans="4:6" ht="15.75" customHeight="1">
      <c r="D824" s="95"/>
      <c r="E824" s="95"/>
      <c r="F824" s="95"/>
    </row>
    <row r="825" spans="4:6" ht="15.75" customHeight="1">
      <c r="D825" s="95"/>
      <c r="E825" s="95"/>
      <c r="F825" s="95"/>
    </row>
    <row r="826" spans="4:6" ht="15.75" customHeight="1">
      <c r="D826" s="95"/>
      <c r="E826" s="95"/>
      <c r="F826" s="95"/>
    </row>
    <row r="827" spans="4:6" ht="15.75" customHeight="1">
      <c r="D827" s="95"/>
      <c r="E827" s="95"/>
      <c r="F827" s="95"/>
    </row>
    <row r="828" spans="4:6" ht="15.75" customHeight="1">
      <c r="D828" s="95"/>
      <c r="E828" s="95"/>
      <c r="F828" s="95"/>
    </row>
    <row r="829" spans="4:6" ht="15.75" customHeight="1">
      <c r="D829" s="95"/>
      <c r="E829" s="95"/>
      <c r="F829" s="95"/>
    </row>
    <row r="830" spans="4:6" ht="15.75" customHeight="1">
      <c r="D830" s="95"/>
      <c r="E830" s="95"/>
      <c r="F830" s="95"/>
    </row>
    <row r="831" spans="4:6" ht="15.75" customHeight="1">
      <c r="D831" s="95"/>
      <c r="E831" s="95"/>
      <c r="F831" s="95"/>
    </row>
    <row r="832" spans="4:6" ht="15.75" customHeight="1">
      <c r="D832" s="95"/>
      <c r="E832" s="95"/>
      <c r="F832" s="95"/>
    </row>
    <row r="833" spans="4:6" ht="15.75" customHeight="1">
      <c r="D833" s="95"/>
      <c r="E833" s="95"/>
      <c r="F833" s="95"/>
    </row>
    <row r="834" spans="4:6" ht="15.75" customHeight="1">
      <c r="D834" s="95"/>
      <c r="E834" s="95"/>
      <c r="F834" s="95"/>
    </row>
    <row r="835" spans="4:6" ht="15.75" customHeight="1">
      <c r="D835" s="95"/>
      <c r="E835" s="95"/>
      <c r="F835" s="95"/>
    </row>
    <row r="836" spans="4:6" ht="15.75" customHeight="1">
      <c r="D836" s="95"/>
      <c r="E836" s="95"/>
      <c r="F836" s="95"/>
    </row>
    <row r="837" spans="4:6" ht="15.75" customHeight="1">
      <c r="D837" s="95"/>
      <c r="E837" s="95"/>
      <c r="F837" s="95"/>
    </row>
    <row r="838" spans="4:6" ht="15.75" customHeight="1">
      <c r="D838" s="95"/>
      <c r="E838" s="95"/>
      <c r="F838" s="95"/>
    </row>
    <row r="839" spans="4:6" ht="15.75" customHeight="1">
      <c r="D839" s="95"/>
      <c r="E839" s="95"/>
      <c r="F839" s="95"/>
    </row>
    <row r="840" spans="4:6" ht="15.75" customHeight="1">
      <c r="D840" s="95"/>
      <c r="E840" s="95"/>
      <c r="F840" s="95"/>
    </row>
    <row r="841" spans="4:6" ht="15.75" customHeight="1">
      <c r="D841" s="95"/>
      <c r="E841" s="95"/>
      <c r="F841" s="95"/>
    </row>
    <row r="842" spans="4:6" ht="15.75" customHeight="1">
      <c r="D842" s="95"/>
      <c r="E842" s="95"/>
      <c r="F842" s="95"/>
    </row>
    <row r="843" spans="4:6" ht="15.75" customHeight="1">
      <c r="D843" s="95"/>
      <c r="E843" s="95"/>
      <c r="F843" s="95"/>
    </row>
    <row r="844" spans="4:6" ht="15.75" customHeight="1">
      <c r="D844" s="95"/>
      <c r="E844" s="95"/>
      <c r="F844" s="95"/>
    </row>
    <row r="845" spans="4:6" ht="15.75" customHeight="1">
      <c r="D845" s="95"/>
      <c r="E845" s="95"/>
      <c r="F845" s="95"/>
    </row>
    <row r="846" spans="4:6" ht="15.75" customHeight="1">
      <c r="D846" s="95"/>
      <c r="E846" s="95"/>
      <c r="F846" s="95"/>
    </row>
    <row r="847" spans="4:6" ht="15.75" customHeight="1">
      <c r="D847" s="95"/>
      <c r="E847" s="95"/>
      <c r="F847" s="95"/>
    </row>
    <row r="848" spans="4:6" ht="15.75" customHeight="1">
      <c r="D848" s="95"/>
      <c r="E848" s="95"/>
      <c r="F848" s="95"/>
    </row>
    <row r="849" spans="4:6" ht="15.75" customHeight="1">
      <c r="D849" s="95"/>
      <c r="E849" s="95"/>
      <c r="F849" s="95"/>
    </row>
    <row r="850" spans="4:6" ht="15.75" customHeight="1">
      <c r="D850" s="95"/>
      <c r="E850" s="95"/>
      <c r="F850" s="95"/>
    </row>
    <row r="851" spans="4:6" ht="15.75" customHeight="1">
      <c r="D851" s="95"/>
      <c r="E851" s="95"/>
      <c r="F851" s="95"/>
    </row>
    <row r="852" spans="4:6" ht="15.75" customHeight="1">
      <c r="D852" s="95"/>
      <c r="E852" s="95"/>
      <c r="F852" s="95"/>
    </row>
    <row r="853" spans="4:6" ht="15.75" customHeight="1">
      <c r="D853" s="95"/>
      <c r="E853" s="95"/>
      <c r="F853" s="95"/>
    </row>
    <row r="854" spans="4:6" ht="15.75" customHeight="1">
      <c r="D854" s="95"/>
      <c r="E854" s="95"/>
      <c r="F854" s="95"/>
    </row>
    <row r="855" spans="4:6" ht="15.75" customHeight="1">
      <c r="D855" s="95"/>
      <c r="E855" s="95"/>
      <c r="F855" s="95"/>
    </row>
    <row r="856" spans="4:6" ht="15.75" customHeight="1">
      <c r="D856" s="95"/>
      <c r="E856" s="95"/>
      <c r="F856" s="95"/>
    </row>
    <row r="857" spans="4:6" ht="15.75" customHeight="1">
      <c r="D857" s="95"/>
      <c r="E857" s="95"/>
      <c r="F857" s="95"/>
    </row>
    <row r="858" spans="4:6" ht="15.75" customHeight="1">
      <c r="D858" s="95"/>
      <c r="E858" s="95"/>
      <c r="F858" s="95"/>
    </row>
    <row r="859" spans="4:6" ht="15.75" customHeight="1">
      <c r="D859" s="95"/>
      <c r="E859" s="95"/>
      <c r="F859" s="95"/>
    </row>
    <row r="860" spans="4:6" ht="15.75" customHeight="1">
      <c r="D860" s="95"/>
      <c r="E860" s="95"/>
      <c r="F860" s="95"/>
    </row>
    <row r="861" spans="4:6" ht="15.75" customHeight="1">
      <c r="D861" s="95"/>
      <c r="E861" s="95"/>
      <c r="F861" s="95"/>
    </row>
    <row r="862" spans="4:6" ht="15.75" customHeight="1">
      <c r="D862" s="95"/>
      <c r="E862" s="95"/>
      <c r="F862" s="95"/>
    </row>
    <row r="863" spans="4:6" ht="15.75" customHeight="1">
      <c r="D863" s="95"/>
      <c r="E863" s="95"/>
      <c r="F863" s="95"/>
    </row>
    <row r="864" spans="4:6" ht="15.75" customHeight="1">
      <c r="D864" s="95"/>
      <c r="E864" s="95"/>
      <c r="F864" s="95"/>
    </row>
    <row r="865" spans="4:6" ht="15.75" customHeight="1">
      <c r="D865" s="95"/>
      <c r="E865" s="95"/>
      <c r="F865" s="95"/>
    </row>
    <row r="866" spans="4:6" ht="15.75" customHeight="1">
      <c r="D866" s="95"/>
      <c r="E866" s="95"/>
      <c r="F866" s="95"/>
    </row>
    <row r="867" spans="4:6" ht="15.75" customHeight="1">
      <c r="D867" s="95"/>
      <c r="E867" s="95"/>
      <c r="F867" s="95"/>
    </row>
    <row r="868" spans="4:6" ht="15.75" customHeight="1">
      <c r="D868" s="95"/>
      <c r="E868" s="95"/>
      <c r="F868" s="95"/>
    </row>
    <row r="869" spans="4:6" ht="15.75" customHeight="1">
      <c r="D869" s="95"/>
      <c r="E869" s="95"/>
      <c r="F869" s="95"/>
    </row>
    <row r="870" spans="4:6" ht="15.75" customHeight="1">
      <c r="D870" s="95"/>
      <c r="E870" s="95"/>
      <c r="F870" s="95"/>
    </row>
    <row r="871" spans="4:6" ht="15.75" customHeight="1">
      <c r="D871" s="95"/>
      <c r="E871" s="95"/>
      <c r="F871" s="95"/>
    </row>
    <row r="872" spans="4:6" ht="15.75" customHeight="1">
      <c r="D872" s="95"/>
      <c r="E872" s="95"/>
      <c r="F872" s="95"/>
    </row>
    <row r="873" spans="4:6" ht="15.75" customHeight="1">
      <c r="D873" s="95"/>
      <c r="E873" s="95"/>
      <c r="F873" s="95"/>
    </row>
    <row r="874" spans="4:6" ht="15.75" customHeight="1">
      <c r="D874" s="95"/>
      <c r="E874" s="95"/>
      <c r="F874" s="95"/>
    </row>
    <row r="875" spans="4:6" ht="15.75" customHeight="1">
      <c r="D875" s="95"/>
      <c r="E875" s="95"/>
      <c r="F875" s="95"/>
    </row>
    <row r="876" spans="4:6" ht="15.75" customHeight="1">
      <c r="D876" s="95"/>
      <c r="E876" s="95"/>
      <c r="F876" s="95"/>
    </row>
    <row r="877" spans="4:6" ht="15.75" customHeight="1">
      <c r="D877" s="95"/>
      <c r="E877" s="95"/>
      <c r="F877" s="95"/>
    </row>
    <row r="878" spans="4:6" ht="15.75" customHeight="1">
      <c r="D878" s="95"/>
      <c r="E878" s="95"/>
      <c r="F878" s="95"/>
    </row>
    <row r="879" spans="4:6" ht="15.75" customHeight="1">
      <c r="D879" s="95"/>
      <c r="E879" s="95"/>
      <c r="F879" s="95"/>
    </row>
    <row r="880" spans="4:6" ht="15.75" customHeight="1">
      <c r="D880" s="95"/>
      <c r="E880" s="95"/>
      <c r="F880" s="95"/>
    </row>
    <row r="881" spans="4:6" ht="15.75" customHeight="1">
      <c r="D881" s="95"/>
      <c r="E881" s="95"/>
      <c r="F881" s="95"/>
    </row>
    <row r="882" spans="4:6" ht="15.75" customHeight="1">
      <c r="D882" s="95"/>
      <c r="E882" s="95"/>
      <c r="F882" s="95"/>
    </row>
    <row r="883" spans="4:6" ht="15.75" customHeight="1">
      <c r="D883" s="95"/>
      <c r="E883" s="95"/>
      <c r="F883" s="95"/>
    </row>
    <row r="884" spans="4:6" ht="15.75" customHeight="1">
      <c r="D884" s="95"/>
      <c r="E884" s="95"/>
      <c r="F884" s="95"/>
    </row>
    <row r="885" spans="4:6" ht="15.75" customHeight="1">
      <c r="D885" s="95"/>
      <c r="E885" s="95"/>
      <c r="F885" s="95"/>
    </row>
    <row r="886" spans="4:6" ht="15.75" customHeight="1">
      <c r="D886" s="95"/>
      <c r="E886" s="95"/>
      <c r="F886" s="95"/>
    </row>
    <row r="887" spans="4:6" ht="15.75" customHeight="1">
      <c r="D887" s="95"/>
      <c r="E887" s="95"/>
      <c r="F887" s="95"/>
    </row>
    <row r="888" spans="4:6" ht="15.75" customHeight="1">
      <c r="D888" s="95"/>
      <c r="E888" s="95"/>
      <c r="F888" s="95"/>
    </row>
    <row r="889" spans="4:6" ht="15.75" customHeight="1">
      <c r="D889" s="95"/>
      <c r="E889" s="95"/>
      <c r="F889" s="95"/>
    </row>
    <row r="890" spans="4:6" ht="15.75" customHeight="1">
      <c r="D890" s="95"/>
      <c r="E890" s="95"/>
      <c r="F890" s="95"/>
    </row>
    <row r="891" spans="4:6" ht="15.75" customHeight="1">
      <c r="D891" s="95"/>
      <c r="E891" s="95"/>
      <c r="F891" s="95"/>
    </row>
    <row r="892" spans="4:6" ht="15.75" customHeight="1">
      <c r="D892" s="95"/>
      <c r="E892" s="95"/>
      <c r="F892" s="95"/>
    </row>
    <row r="893" spans="4:6" ht="15.75" customHeight="1">
      <c r="D893" s="95"/>
      <c r="E893" s="95"/>
      <c r="F893" s="95"/>
    </row>
    <row r="894" spans="4:6" ht="15.75" customHeight="1">
      <c r="D894" s="95"/>
      <c r="E894" s="95"/>
      <c r="F894" s="95"/>
    </row>
    <row r="895" spans="4:6" ht="15.75" customHeight="1">
      <c r="D895" s="95"/>
      <c r="E895" s="95"/>
      <c r="F895" s="95"/>
    </row>
    <row r="896" spans="4:6" ht="15.75" customHeight="1">
      <c r="D896" s="95"/>
      <c r="E896" s="95"/>
      <c r="F896" s="95"/>
    </row>
    <row r="897" spans="4:6" ht="15.75" customHeight="1">
      <c r="D897" s="95"/>
      <c r="E897" s="95"/>
      <c r="F897" s="95"/>
    </row>
    <row r="898" spans="4:6" ht="15.75" customHeight="1">
      <c r="D898" s="95"/>
      <c r="E898" s="95"/>
      <c r="F898" s="95"/>
    </row>
    <row r="899" spans="4:6" ht="15.75" customHeight="1">
      <c r="D899" s="95"/>
      <c r="E899" s="95"/>
      <c r="F899" s="95"/>
    </row>
    <row r="900" spans="4:6" ht="15.75" customHeight="1">
      <c r="D900" s="95"/>
      <c r="E900" s="95"/>
      <c r="F900" s="95"/>
    </row>
    <row r="901" spans="4:6" ht="15.75" customHeight="1">
      <c r="D901" s="95"/>
      <c r="E901" s="95"/>
      <c r="F901" s="95"/>
    </row>
    <row r="902" spans="4:6" ht="15.75" customHeight="1">
      <c r="D902" s="95"/>
      <c r="E902" s="95"/>
      <c r="F902" s="95"/>
    </row>
    <row r="903" spans="4:6" ht="15.75" customHeight="1">
      <c r="D903" s="95"/>
      <c r="E903" s="95"/>
      <c r="F903" s="95"/>
    </row>
    <row r="904" spans="4:6" ht="15.75" customHeight="1">
      <c r="D904" s="95"/>
      <c r="E904" s="95"/>
      <c r="F904" s="95"/>
    </row>
    <row r="905" spans="4:6" ht="15.75" customHeight="1">
      <c r="D905" s="95"/>
      <c r="E905" s="95"/>
      <c r="F905" s="95"/>
    </row>
    <row r="906" spans="4:6" ht="15.75" customHeight="1">
      <c r="D906" s="95"/>
      <c r="E906" s="95"/>
      <c r="F906" s="95"/>
    </row>
    <row r="907" spans="4:6" ht="15.75" customHeight="1">
      <c r="D907" s="95"/>
      <c r="E907" s="95"/>
      <c r="F907" s="95"/>
    </row>
    <row r="908" spans="4:6" ht="15.75" customHeight="1">
      <c r="D908" s="95"/>
      <c r="E908" s="95"/>
      <c r="F908" s="95"/>
    </row>
    <row r="909" spans="4:6" ht="15.75" customHeight="1">
      <c r="D909" s="95"/>
      <c r="E909" s="95"/>
      <c r="F909" s="95"/>
    </row>
    <row r="910" spans="4:6" ht="15.75" customHeight="1">
      <c r="D910" s="95"/>
      <c r="E910" s="95"/>
      <c r="F910" s="95"/>
    </row>
    <row r="911" spans="4:6" ht="15.75" customHeight="1">
      <c r="D911" s="95"/>
      <c r="E911" s="95"/>
      <c r="F911" s="95"/>
    </row>
    <row r="912" spans="4:6" ht="15.75" customHeight="1">
      <c r="D912" s="95"/>
      <c r="E912" s="95"/>
      <c r="F912" s="95"/>
    </row>
    <row r="913" spans="4:6" ht="15.75" customHeight="1">
      <c r="D913" s="95"/>
      <c r="E913" s="95"/>
      <c r="F913" s="95"/>
    </row>
    <row r="914" spans="4:6" ht="15.75" customHeight="1">
      <c r="D914" s="95"/>
      <c r="E914" s="95"/>
      <c r="F914" s="95"/>
    </row>
    <row r="915" spans="4:6" ht="15.75" customHeight="1">
      <c r="D915" s="95"/>
      <c r="E915" s="95"/>
      <c r="F915" s="95"/>
    </row>
    <row r="916" spans="4:6" ht="15.75" customHeight="1">
      <c r="D916" s="95"/>
      <c r="E916" s="95"/>
      <c r="F916" s="95"/>
    </row>
    <row r="917" spans="4:6" ht="15.75" customHeight="1">
      <c r="D917" s="95"/>
      <c r="E917" s="95"/>
      <c r="F917" s="95"/>
    </row>
    <row r="918" spans="4:6" ht="15.75" customHeight="1">
      <c r="D918" s="95"/>
      <c r="E918" s="95"/>
      <c r="F918" s="95"/>
    </row>
    <row r="919" spans="4:6" ht="15.75" customHeight="1">
      <c r="D919" s="95"/>
      <c r="E919" s="95"/>
      <c r="F919" s="95"/>
    </row>
    <row r="920" spans="4:6" ht="15.75" customHeight="1">
      <c r="D920" s="95"/>
      <c r="E920" s="95"/>
      <c r="F920" s="95"/>
    </row>
    <row r="921" spans="4:6" ht="15.75" customHeight="1">
      <c r="D921" s="95"/>
      <c r="E921" s="95"/>
      <c r="F921" s="95"/>
    </row>
    <row r="922" spans="4:6" ht="15.75" customHeight="1">
      <c r="D922" s="95"/>
      <c r="E922" s="95"/>
      <c r="F922" s="95"/>
    </row>
    <row r="923" spans="4:6" ht="15.75" customHeight="1">
      <c r="D923" s="95"/>
      <c r="E923" s="95"/>
      <c r="F923" s="95"/>
    </row>
    <row r="924" spans="4:6" ht="15.75" customHeight="1">
      <c r="D924" s="95"/>
      <c r="E924" s="95"/>
      <c r="F924" s="95"/>
    </row>
    <row r="925" spans="4:6" ht="15.75" customHeight="1">
      <c r="D925" s="95"/>
      <c r="E925" s="95"/>
      <c r="F925" s="95"/>
    </row>
    <row r="926" spans="4:6" ht="15.75" customHeight="1">
      <c r="D926" s="95"/>
      <c r="E926" s="95"/>
      <c r="F926" s="95"/>
    </row>
    <row r="927" spans="4:6" ht="15.75" customHeight="1">
      <c r="D927" s="95"/>
      <c r="E927" s="95"/>
      <c r="F927" s="95"/>
    </row>
    <row r="928" spans="4:6" ht="15.75" customHeight="1">
      <c r="D928" s="95"/>
      <c r="E928" s="95"/>
      <c r="F928" s="95"/>
    </row>
    <row r="929" spans="4:6" ht="15.75" customHeight="1">
      <c r="D929" s="95"/>
      <c r="E929" s="95"/>
      <c r="F929" s="95"/>
    </row>
    <row r="930" spans="4:6" ht="15.75" customHeight="1">
      <c r="D930" s="95"/>
      <c r="E930" s="95"/>
      <c r="F930" s="95"/>
    </row>
    <row r="931" spans="4:6" ht="15.75" customHeight="1">
      <c r="D931" s="95"/>
      <c r="E931" s="95"/>
      <c r="F931" s="95"/>
    </row>
    <row r="932" spans="4:6" ht="15.75" customHeight="1">
      <c r="D932" s="95"/>
      <c r="E932" s="95"/>
      <c r="F932" s="95"/>
    </row>
    <row r="933" spans="4:6" ht="15.75" customHeight="1">
      <c r="D933" s="95"/>
      <c r="E933" s="95"/>
      <c r="F933" s="95"/>
    </row>
    <row r="934" spans="4:6" ht="15.75" customHeight="1">
      <c r="D934" s="95"/>
      <c r="E934" s="95"/>
      <c r="F934" s="95"/>
    </row>
    <row r="935" spans="4:6" ht="15.75" customHeight="1">
      <c r="D935" s="95"/>
      <c r="E935" s="95"/>
      <c r="F935" s="95"/>
    </row>
    <row r="936" spans="4:6" ht="15.75" customHeight="1">
      <c r="D936" s="95"/>
      <c r="E936" s="95"/>
      <c r="F936" s="95"/>
    </row>
    <row r="937" spans="4:6" ht="15.75" customHeight="1">
      <c r="D937" s="95"/>
      <c r="E937" s="95"/>
      <c r="F937" s="95"/>
    </row>
    <row r="938" spans="4:6" ht="15.75" customHeight="1">
      <c r="D938" s="95"/>
      <c r="E938" s="95"/>
      <c r="F938" s="95"/>
    </row>
    <row r="939" spans="4:6" ht="15.75" customHeight="1">
      <c r="D939" s="95"/>
      <c r="E939" s="95"/>
      <c r="F939" s="95"/>
    </row>
    <row r="940" spans="4:6" ht="15.75" customHeight="1">
      <c r="D940" s="95"/>
      <c r="E940" s="95"/>
      <c r="F940" s="95"/>
    </row>
    <row r="941" spans="4:6" ht="15.75" customHeight="1">
      <c r="D941" s="95"/>
      <c r="E941" s="95"/>
      <c r="F941" s="95"/>
    </row>
    <row r="942" spans="4:6" ht="15.75" customHeight="1">
      <c r="D942" s="95"/>
      <c r="E942" s="95"/>
      <c r="F942" s="95"/>
    </row>
    <row r="943" spans="4:6" ht="15.75" customHeight="1">
      <c r="D943" s="95"/>
      <c r="E943" s="95"/>
      <c r="F943" s="95"/>
    </row>
    <row r="944" spans="4:6" ht="15.75" customHeight="1">
      <c r="D944" s="95"/>
      <c r="E944" s="95"/>
      <c r="F944" s="95"/>
    </row>
    <row r="945" spans="4:6" ht="15.75" customHeight="1">
      <c r="D945" s="95"/>
      <c r="E945" s="95"/>
      <c r="F945" s="95"/>
    </row>
    <row r="946" spans="4:6" ht="15.75" customHeight="1">
      <c r="D946" s="95"/>
      <c r="E946" s="95"/>
      <c r="F946" s="95"/>
    </row>
    <row r="947" spans="4:6" ht="15.75" customHeight="1">
      <c r="D947" s="95"/>
      <c r="E947" s="95"/>
      <c r="F947" s="95"/>
    </row>
    <row r="948" spans="4:6" ht="15.75" customHeight="1">
      <c r="D948" s="95"/>
      <c r="E948" s="95"/>
      <c r="F948" s="95"/>
    </row>
    <row r="949" spans="4:6" ht="15.75" customHeight="1">
      <c r="D949" s="95"/>
      <c r="E949" s="95"/>
      <c r="F949" s="95"/>
    </row>
    <row r="950" spans="4:6" ht="15.75" customHeight="1">
      <c r="D950" s="95"/>
      <c r="E950" s="95"/>
      <c r="F950" s="95"/>
    </row>
    <row r="951" spans="4:6" ht="15.75" customHeight="1">
      <c r="D951" s="95"/>
      <c r="E951" s="95"/>
      <c r="F951" s="95"/>
    </row>
    <row r="952" spans="4:6" ht="15.75" customHeight="1">
      <c r="D952" s="95"/>
      <c r="E952" s="95"/>
      <c r="F952" s="95"/>
    </row>
    <row r="953" spans="4:6" ht="15.75" customHeight="1">
      <c r="D953" s="95"/>
      <c r="E953" s="95"/>
      <c r="F953" s="95"/>
    </row>
    <row r="954" spans="4:6" ht="15.75" customHeight="1">
      <c r="D954" s="95"/>
      <c r="E954" s="95"/>
      <c r="F954" s="95"/>
    </row>
    <row r="955" spans="4:6" ht="15.75" customHeight="1">
      <c r="D955" s="95"/>
      <c r="E955" s="95"/>
      <c r="F955" s="95"/>
    </row>
    <row r="956" spans="4:6" ht="15.75" customHeight="1">
      <c r="D956" s="95"/>
      <c r="E956" s="95"/>
      <c r="F956" s="95"/>
    </row>
    <row r="957" spans="4:6" ht="15.75" customHeight="1">
      <c r="D957" s="95"/>
      <c r="E957" s="95"/>
      <c r="F957" s="95"/>
    </row>
    <row r="958" spans="4:6" ht="15.75" customHeight="1">
      <c r="D958" s="95"/>
      <c r="E958" s="95"/>
      <c r="F958" s="95"/>
    </row>
    <row r="959" spans="4:6" ht="15.75" customHeight="1">
      <c r="D959" s="95"/>
      <c r="E959" s="95"/>
      <c r="F959" s="95"/>
    </row>
    <row r="960" spans="4:6" ht="15.75" customHeight="1">
      <c r="D960" s="95"/>
      <c r="E960" s="95"/>
      <c r="F960" s="95"/>
    </row>
    <row r="961" spans="4:6" ht="15.75" customHeight="1">
      <c r="D961" s="95"/>
      <c r="E961" s="95"/>
      <c r="F961" s="95"/>
    </row>
  </sheetData>
  <mergeCells count="2">
    <mergeCell ref="A38:F38"/>
    <mergeCell ref="A3:H3"/>
  </mergeCells>
  <phoneticPr fontId="4" type="noConversion"/>
  <printOptions horizontalCentered="1"/>
  <pageMargins left="0.52" right="0.49" top="0.74803149606299202" bottom="0.39370078740157499" header="0.39370078740157499" footer="0.69"/>
  <pageSetup scale="80" firstPageNumber="4" orientation="portrait" useFirstPageNumber="1" r:id="rId1"/>
  <headerFooter alignWithMargins="0">
    <oddHeader xml:space="preserve">&amp;C
&amp;R&amp;"Times New Roman,Negrita"&amp;12
</oddHeader>
    <oddFooter>&amp;C&amp;"Univers for KPMG,Regular" 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showGridLines="0" zoomScaleNormal="100" zoomScaleSheetLayoutView="75" workbookViewId="0">
      <selection activeCell="N6" sqref="N6"/>
    </sheetView>
  </sheetViews>
  <sheetFormatPr defaultColWidth="11.5703125" defaultRowHeight="15" customHeight="1"/>
  <cols>
    <col min="1" max="1" width="2" style="66" customWidth="1"/>
    <col min="2" max="2" width="1.5703125" style="66" customWidth="1"/>
    <col min="3" max="3" width="61.42578125" style="66" customWidth="1"/>
    <col min="4" max="4" width="3.85546875" style="66" customWidth="1"/>
    <col min="5" max="5" width="6" style="66" customWidth="1"/>
    <col min="6" max="6" width="4.7109375" style="66" customWidth="1"/>
    <col min="7" max="7" width="13.140625" style="66" customWidth="1"/>
    <col min="8" max="8" width="4.28515625" style="66" customWidth="1"/>
    <col min="9" max="9" width="9.140625" style="66" customWidth="1"/>
    <col min="10" max="10" width="9.5703125" style="66" hidden="1" customWidth="1"/>
    <col min="11" max="11" width="11.5703125" style="66" customWidth="1"/>
    <col min="12" max="12" width="18" style="138" bestFit="1" customWidth="1"/>
    <col min="13" max="13" width="11.5703125" style="138" customWidth="1"/>
    <col min="14" max="16384" width="11.5703125" style="66"/>
  </cols>
  <sheetData>
    <row r="1" spans="1:13" ht="15" customHeight="1">
      <c r="A1" s="61" t="s">
        <v>182</v>
      </c>
      <c r="B1" s="62"/>
      <c r="C1" s="62"/>
      <c r="D1" s="62"/>
      <c r="E1" s="63"/>
      <c r="F1" s="62"/>
      <c r="G1" s="64"/>
      <c r="H1" s="62"/>
      <c r="I1" s="64"/>
      <c r="J1" s="65"/>
      <c r="L1" s="66"/>
      <c r="M1" s="66"/>
    </row>
    <row r="2" spans="1:13" ht="15" customHeight="1">
      <c r="A2" s="67" t="s">
        <v>183</v>
      </c>
      <c r="B2" s="62"/>
      <c r="C2" s="62"/>
      <c r="D2" s="62"/>
      <c r="E2" s="63"/>
      <c r="F2" s="62"/>
      <c r="G2" s="64"/>
      <c r="H2" s="62"/>
      <c r="I2" s="64"/>
      <c r="J2" s="65"/>
      <c r="L2" s="66"/>
      <c r="M2" s="66"/>
    </row>
    <row r="3" spans="1:13" s="72" customFormat="1" ht="15" customHeight="1">
      <c r="A3" s="341" t="s">
        <v>220</v>
      </c>
      <c r="B3" s="341"/>
      <c r="C3" s="341"/>
      <c r="D3" s="341"/>
      <c r="E3" s="341"/>
      <c r="F3" s="341"/>
      <c r="G3" s="341"/>
      <c r="H3" s="341"/>
      <c r="I3" s="68"/>
      <c r="L3" s="170"/>
      <c r="M3" s="170"/>
    </row>
    <row r="4" spans="1:13" s="72" customFormat="1" ht="15" customHeight="1">
      <c r="A4" s="73" t="s">
        <v>195</v>
      </c>
      <c r="C4" s="120"/>
      <c r="D4" s="120"/>
      <c r="E4" s="120"/>
      <c r="F4" s="120"/>
      <c r="G4" s="120"/>
      <c r="I4" s="120"/>
      <c r="L4" s="170"/>
      <c r="M4" s="170"/>
    </row>
    <row r="5" spans="1:13" ht="12.75" customHeight="1">
      <c r="A5" s="112"/>
      <c r="B5" s="112"/>
      <c r="C5" s="112"/>
      <c r="D5" s="112"/>
      <c r="E5" s="112"/>
      <c r="F5" s="112"/>
      <c r="G5" s="112"/>
      <c r="I5" s="112"/>
    </row>
    <row r="6" spans="1:13" ht="15" customHeight="1">
      <c r="A6" s="68" t="s">
        <v>85</v>
      </c>
      <c r="B6" s="68"/>
      <c r="C6" s="68"/>
      <c r="D6" s="68"/>
      <c r="E6" s="68"/>
      <c r="F6" s="68"/>
      <c r="G6" s="68"/>
      <c r="I6" s="68"/>
    </row>
    <row r="7" spans="1:13" ht="12.75" customHeight="1">
      <c r="A7" s="112"/>
      <c r="B7" s="112"/>
      <c r="C7" s="112"/>
      <c r="D7" s="112"/>
      <c r="E7" s="112"/>
      <c r="F7" s="112"/>
      <c r="G7" s="112"/>
      <c r="I7" s="112"/>
    </row>
    <row r="8" spans="1:13" ht="15" customHeight="1">
      <c r="A8" s="76" t="s">
        <v>217</v>
      </c>
      <c r="B8" s="76"/>
      <c r="C8" s="76"/>
      <c r="D8" s="76"/>
      <c r="E8" s="76"/>
      <c r="F8" s="76"/>
      <c r="G8" s="76"/>
      <c r="I8" s="76"/>
      <c r="L8" s="138" t="s">
        <v>21</v>
      </c>
    </row>
    <row r="9" spans="1:13" ht="12.75" customHeight="1">
      <c r="A9" s="112"/>
      <c r="B9" s="112"/>
      <c r="C9" s="112"/>
      <c r="D9" s="112"/>
      <c r="E9" s="112"/>
      <c r="F9" s="112"/>
      <c r="G9" s="112"/>
      <c r="I9" s="112"/>
    </row>
    <row r="10" spans="1:13" ht="15" customHeight="1">
      <c r="A10" s="76" t="s">
        <v>178</v>
      </c>
      <c r="B10" s="76"/>
      <c r="C10" s="76"/>
      <c r="D10" s="76"/>
      <c r="E10" s="76"/>
      <c r="F10" s="76"/>
      <c r="G10" s="76"/>
      <c r="I10" s="76"/>
    </row>
    <row r="11" spans="1:13" ht="12" customHeight="1" thickBot="1">
      <c r="A11" s="62"/>
      <c r="B11" s="62"/>
      <c r="C11" s="62"/>
      <c r="D11" s="62"/>
      <c r="E11" s="62"/>
      <c r="F11" s="62"/>
      <c r="G11" s="63"/>
      <c r="H11" s="63"/>
      <c r="I11" s="63"/>
    </row>
    <row r="12" spans="1:13" ht="17.25" customHeight="1" thickTop="1">
      <c r="A12" s="78"/>
      <c r="B12" s="78"/>
      <c r="C12" s="78"/>
      <c r="D12" s="78"/>
      <c r="E12" s="78"/>
      <c r="F12" s="78"/>
      <c r="G12" s="79"/>
      <c r="H12" s="79"/>
      <c r="I12" s="79"/>
    </row>
    <row r="13" spans="1:13" s="72" customFormat="1" ht="15" customHeight="1">
      <c r="E13" s="84" t="s">
        <v>81</v>
      </c>
      <c r="G13" s="84">
        <v>2016</v>
      </c>
      <c r="I13" s="84">
        <v>2015</v>
      </c>
      <c r="J13" s="84">
        <v>2002</v>
      </c>
      <c r="K13" s="171"/>
      <c r="L13" s="170"/>
      <c r="M13" s="170"/>
    </row>
    <row r="14" spans="1:13" s="72" customFormat="1" ht="15" customHeight="1">
      <c r="E14" s="84"/>
      <c r="G14" s="84"/>
      <c r="I14" s="84"/>
      <c r="J14" s="84"/>
      <c r="L14" s="170"/>
      <c r="M14" s="170"/>
    </row>
    <row r="15" spans="1:13" ht="15" customHeight="1">
      <c r="A15" s="72" t="s">
        <v>174</v>
      </c>
      <c r="E15" s="83"/>
      <c r="J15" s="138"/>
    </row>
    <row r="16" spans="1:13" ht="15" customHeight="1">
      <c r="B16" s="66" t="s">
        <v>135</v>
      </c>
      <c r="E16" s="83">
        <v>9</v>
      </c>
      <c r="G16" s="220">
        <v>1992</v>
      </c>
      <c r="H16" s="221"/>
      <c r="I16" s="220">
        <v>1997</v>
      </c>
      <c r="J16" s="95">
        <v>-878</v>
      </c>
    </row>
    <row r="17" spans="2:11" ht="15" customHeight="1">
      <c r="B17" s="127" t="s">
        <v>162</v>
      </c>
      <c r="E17" s="83"/>
      <c r="G17" s="222">
        <v>1992</v>
      </c>
      <c r="H17" s="221"/>
      <c r="I17" s="222">
        <v>1997</v>
      </c>
      <c r="J17" s="95">
        <v>28242</v>
      </c>
    </row>
    <row r="18" spans="2:11" ht="18" hidden="1" customHeight="1">
      <c r="B18" s="66" t="s">
        <v>82</v>
      </c>
      <c r="E18" s="83">
        <v>12</v>
      </c>
      <c r="G18" s="223">
        <v>0</v>
      </c>
      <c r="H18" s="221"/>
      <c r="I18" s="223">
        <v>0</v>
      </c>
      <c r="J18" s="174">
        <f>SUM(J19:J24)</f>
        <v>101621</v>
      </c>
    </row>
    <row r="19" spans="2:11" ht="15" hidden="1" customHeight="1">
      <c r="B19" s="127" t="s">
        <v>27</v>
      </c>
      <c r="E19" s="83"/>
      <c r="G19" s="222">
        <v>0</v>
      </c>
      <c r="H19" s="221"/>
      <c r="I19" s="222">
        <v>0</v>
      </c>
      <c r="J19" s="95">
        <v>25966</v>
      </c>
      <c r="K19" s="96"/>
    </row>
    <row r="20" spans="2:11" ht="15" hidden="1" customHeight="1">
      <c r="B20" s="127" t="s">
        <v>28</v>
      </c>
      <c r="E20" s="83"/>
      <c r="G20" s="222">
        <v>0</v>
      </c>
      <c r="H20" s="221"/>
      <c r="I20" s="222">
        <v>0</v>
      </c>
      <c r="J20" s="95">
        <v>28242</v>
      </c>
    </row>
    <row r="21" spans="2:11" ht="15" hidden="1" customHeight="1">
      <c r="B21" s="66" t="s">
        <v>13</v>
      </c>
      <c r="E21" s="83"/>
      <c r="G21" s="222"/>
      <c r="H21" s="221"/>
      <c r="I21" s="222"/>
      <c r="J21" s="95">
        <v>35429</v>
      </c>
      <c r="K21" s="95"/>
    </row>
    <row r="22" spans="2:11" ht="15" hidden="1" customHeight="1">
      <c r="B22" s="127" t="s">
        <v>14</v>
      </c>
      <c r="E22" s="83"/>
      <c r="G22" s="222">
        <v>0</v>
      </c>
      <c r="H22" s="221"/>
      <c r="I22" s="222">
        <v>0</v>
      </c>
      <c r="J22" s="95">
        <v>10994</v>
      </c>
      <c r="K22" s="95"/>
    </row>
    <row r="23" spans="2:11" ht="15" hidden="1" customHeight="1">
      <c r="B23" s="127" t="s">
        <v>99</v>
      </c>
      <c r="E23" s="83"/>
      <c r="G23" s="222">
        <v>0</v>
      </c>
      <c r="H23" s="221"/>
      <c r="I23" s="222">
        <v>0</v>
      </c>
      <c r="J23" s="95">
        <v>990</v>
      </c>
    </row>
    <row r="24" spans="2:11" ht="15" hidden="1" customHeight="1">
      <c r="B24" s="127" t="s">
        <v>84</v>
      </c>
      <c r="E24" s="83"/>
      <c r="G24" s="222">
        <v>0</v>
      </c>
      <c r="H24" s="221"/>
      <c r="I24" s="222">
        <v>0</v>
      </c>
      <c r="J24" s="95">
        <v>0</v>
      </c>
    </row>
    <row r="25" spans="2:11" ht="5.25" hidden="1" customHeight="1">
      <c r="E25" s="83"/>
      <c r="G25" s="222"/>
      <c r="H25" s="221"/>
      <c r="I25" s="222"/>
      <c r="J25" s="95"/>
    </row>
    <row r="26" spans="2:11" ht="15" hidden="1" customHeight="1">
      <c r="B26" s="66" t="s">
        <v>15</v>
      </c>
      <c r="E26" s="83"/>
      <c r="G26" s="223">
        <v>0</v>
      </c>
      <c r="H26" s="221"/>
      <c r="I26" s="223">
        <v>0</v>
      </c>
      <c r="J26" s="174">
        <f>SUM(J27:J32)</f>
        <v>1368</v>
      </c>
    </row>
    <row r="27" spans="2:11" ht="15" hidden="1" customHeight="1">
      <c r="C27" s="66" t="s">
        <v>27</v>
      </c>
      <c r="E27" s="83"/>
      <c r="G27" s="224">
        <v>0</v>
      </c>
      <c r="H27" s="221"/>
      <c r="I27" s="224">
        <v>0</v>
      </c>
      <c r="J27" s="65">
        <v>370</v>
      </c>
    </row>
    <row r="28" spans="2:11" ht="15" hidden="1" customHeight="1">
      <c r="C28" s="66" t="s">
        <v>28</v>
      </c>
      <c r="E28" s="83"/>
      <c r="G28" s="224">
        <v>0</v>
      </c>
      <c r="H28" s="221"/>
      <c r="I28" s="224">
        <v>0</v>
      </c>
      <c r="J28" s="65">
        <v>281</v>
      </c>
    </row>
    <row r="29" spans="2:11" ht="15" hidden="1" customHeight="1">
      <c r="C29" s="66" t="s">
        <v>13</v>
      </c>
      <c r="E29" s="83"/>
      <c r="G29" s="224"/>
      <c r="H29" s="221"/>
      <c r="I29" s="224"/>
      <c r="J29" s="65">
        <v>548</v>
      </c>
    </row>
    <row r="30" spans="2:11" ht="15" hidden="1" customHeight="1">
      <c r="C30" s="66" t="s">
        <v>14</v>
      </c>
      <c r="E30" s="83"/>
      <c r="G30" s="224">
        <v>0</v>
      </c>
      <c r="H30" s="221"/>
      <c r="I30" s="224">
        <v>0</v>
      </c>
      <c r="J30" s="65">
        <v>153</v>
      </c>
    </row>
    <row r="31" spans="2:11" ht="15" hidden="1" customHeight="1">
      <c r="C31" s="66" t="s">
        <v>99</v>
      </c>
      <c r="E31" s="83"/>
      <c r="G31" s="224">
        <v>0</v>
      </c>
      <c r="H31" s="221"/>
      <c r="I31" s="224">
        <v>0</v>
      </c>
      <c r="J31" s="65">
        <v>16</v>
      </c>
      <c r="K31" s="66" t="s">
        <v>21</v>
      </c>
    </row>
    <row r="32" spans="2:11" ht="15" hidden="1" customHeight="1">
      <c r="C32" s="66" t="s">
        <v>84</v>
      </c>
      <c r="E32" s="83"/>
      <c r="G32" s="224">
        <v>0</v>
      </c>
      <c r="H32" s="221"/>
      <c r="I32" s="224">
        <v>0</v>
      </c>
      <c r="J32" s="65">
        <v>0</v>
      </c>
    </row>
    <row r="33" spans="1:13" s="72" customFormat="1" ht="18" customHeight="1" thickBot="1">
      <c r="A33" s="341" t="s">
        <v>198</v>
      </c>
      <c r="B33" s="341"/>
      <c r="C33" s="341"/>
      <c r="D33" s="66"/>
      <c r="E33" s="83" t="s">
        <v>21</v>
      </c>
      <c r="F33" s="66"/>
      <c r="G33" s="225">
        <f>+G26+G18+G16</f>
        <v>1992</v>
      </c>
      <c r="H33" s="221"/>
      <c r="I33" s="225">
        <f>+I26+I18+I16</f>
        <v>1997</v>
      </c>
      <c r="J33" s="175">
        <f>+J16+J18+J26</f>
        <v>102111</v>
      </c>
      <c r="K33" s="121"/>
      <c r="L33" s="170"/>
      <c r="M33" s="170"/>
    </row>
    <row r="34" spans="1:13" ht="17.25" customHeight="1" thickTop="1">
      <c r="E34" s="83"/>
      <c r="G34" s="222"/>
      <c r="H34" s="221"/>
      <c r="I34" s="222"/>
      <c r="J34" s="95"/>
    </row>
    <row r="35" spans="1:13" s="72" customFormat="1" ht="15" customHeight="1">
      <c r="A35" s="72" t="s">
        <v>164</v>
      </c>
      <c r="C35" s="66"/>
      <c r="D35" s="66"/>
      <c r="E35" s="124"/>
      <c r="G35" s="226"/>
      <c r="H35" s="227"/>
      <c r="I35" s="226"/>
      <c r="J35" s="176"/>
      <c r="L35" s="170"/>
      <c r="M35" s="170"/>
    </row>
    <row r="36" spans="1:13" s="72" customFormat="1" ht="15" customHeight="1">
      <c r="A36" s="161" t="s">
        <v>175</v>
      </c>
      <c r="C36" s="66"/>
      <c r="D36" s="66"/>
      <c r="E36" s="124"/>
      <c r="G36" s="226"/>
      <c r="H36" s="227"/>
      <c r="I36" s="226"/>
      <c r="J36" s="176"/>
      <c r="L36" s="170"/>
      <c r="M36" s="170"/>
    </row>
    <row r="37" spans="1:13" ht="16.7" customHeight="1">
      <c r="B37" s="66" t="s">
        <v>204</v>
      </c>
      <c r="E37" s="83">
        <v>9</v>
      </c>
      <c r="G37" s="220">
        <f>SUM(G38:G43)</f>
        <v>1992</v>
      </c>
      <c r="H37" s="221"/>
      <c r="I37" s="220">
        <f>SUM(I38:I43)</f>
        <v>1997</v>
      </c>
      <c r="J37" s="95">
        <v>25690</v>
      </c>
      <c r="K37" s="101"/>
    </row>
    <row r="38" spans="1:13" ht="15.6" customHeight="1">
      <c r="C38" s="66" t="s">
        <v>205</v>
      </c>
      <c r="E38" s="83"/>
      <c r="G38" s="228">
        <v>328</v>
      </c>
      <c r="H38" s="221"/>
      <c r="I38" s="228">
        <v>328</v>
      </c>
      <c r="J38" s="95">
        <v>35664</v>
      </c>
    </row>
    <row r="39" spans="1:13" ht="15.6" customHeight="1">
      <c r="C39" s="66" t="s">
        <v>207</v>
      </c>
      <c r="E39" s="83"/>
      <c r="G39" s="228">
        <v>34</v>
      </c>
      <c r="H39" s="221"/>
      <c r="I39" s="228">
        <v>34</v>
      </c>
      <c r="J39" s="95"/>
    </row>
    <row r="40" spans="1:13" ht="15" customHeight="1">
      <c r="C40" s="66" t="s">
        <v>208</v>
      </c>
      <c r="E40" s="83"/>
      <c r="G40" s="228">
        <v>1129</v>
      </c>
      <c r="H40" s="221"/>
      <c r="I40" s="228">
        <v>1133</v>
      </c>
      <c r="J40" s="95">
        <v>10632</v>
      </c>
    </row>
    <row r="41" spans="1:13" ht="15" customHeight="1">
      <c r="C41" s="66" t="s">
        <v>206</v>
      </c>
      <c r="E41" s="83"/>
      <c r="G41" s="228">
        <v>53</v>
      </c>
      <c r="H41" s="221"/>
      <c r="I41" s="228">
        <v>53</v>
      </c>
      <c r="J41" s="95">
        <v>1001</v>
      </c>
      <c r="K41" s="228"/>
    </row>
    <row r="42" spans="1:13" ht="15" customHeight="1">
      <c r="C42" s="66" t="s">
        <v>209</v>
      </c>
      <c r="E42" s="83"/>
      <c r="G42" s="228">
        <v>6</v>
      </c>
      <c r="H42" s="221"/>
      <c r="I42" s="228">
        <v>6</v>
      </c>
      <c r="J42" s="95"/>
    </row>
    <row r="43" spans="1:13" ht="15" customHeight="1">
      <c r="C43" s="66" t="s">
        <v>200</v>
      </c>
      <c r="E43" s="83"/>
      <c r="G43" s="228">
        <v>442</v>
      </c>
      <c r="H43" s="221"/>
      <c r="I43" s="228">
        <v>443</v>
      </c>
      <c r="J43" s="95"/>
    </row>
    <row r="44" spans="1:13" s="72" customFormat="1" ht="18" customHeight="1" thickBot="1">
      <c r="A44" s="341" t="s">
        <v>199</v>
      </c>
      <c r="B44" s="341"/>
      <c r="C44" s="341"/>
      <c r="D44" s="66"/>
      <c r="E44" s="83" t="s">
        <v>21</v>
      </c>
      <c r="F44" s="66"/>
      <c r="G44" s="225">
        <f>G37</f>
        <v>1992</v>
      </c>
      <c r="H44" s="221"/>
      <c r="I44" s="225">
        <f>I37</f>
        <v>1997</v>
      </c>
      <c r="J44" s="175" t="e">
        <f>+#REF!+#REF!</f>
        <v>#REF!</v>
      </c>
      <c r="K44" s="121"/>
      <c r="L44" s="176"/>
      <c r="M44" s="170"/>
    </row>
    <row r="45" spans="1:13" ht="12" customHeight="1" thickTop="1">
      <c r="E45" s="83"/>
      <c r="G45" s="173"/>
      <c r="H45" s="172"/>
      <c r="I45" s="173"/>
      <c r="J45" s="95"/>
    </row>
    <row r="46" spans="1:13" ht="15" hidden="1" customHeight="1">
      <c r="B46" s="72" t="s">
        <v>96</v>
      </c>
      <c r="E46" s="83"/>
      <c r="G46" s="177"/>
      <c r="H46" s="177"/>
      <c r="I46" s="177"/>
      <c r="J46" s="138"/>
    </row>
    <row r="47" spans="1:13" ht="15" hidden="1" customHeight="1">
      <c r="B47" s="66" t="s">
        <v>24</v>
      </c>
      <c r="E47" s="83"/>
      <c r="G47" s="178">
        <f>SUM(G48:G52)</f>
        <v>0</v>
      </c>
      <c r="H47" s="177"/>
      <c r="I47" s="178">
        <f>SUM(I48:I52)</f>
        <v>0</v>
      </c>
      <c r="J47" s="174">
        <f>SUM(J48:J48)</f>
        <v>0</v>
      </c>
    </row>
    <row r="48" spans="1:13" ht="15" hidden="1" customHeight="1">
      <c r="C48" s="66" t="s">
        <v>27</v>
      </c>
      <c r="E48" s="83"/>
      <c r="G48" s="179">
        <v>0</v>
      </c>
      <c r="H48" s="177"/>
      <c r="I48" s="179">
        <v>0</v>
      </c>
      <c r="J48" s="95">
        <v>0</v>
      </c>
    </row>
    <row r="49" spans="2:13" ht="15" hidden="1" customHeight="1">
      <c r="C49" s="66" t="s">
        <v>13</v>
      </c>
      <c r="E49" s="83"/>
      <c r="G49" s="180">
        <v>0</v>
      </c>
      <c r="H49" s="177"/>
      <c r="I49" s="180">
        <v>0</v>
      </c>
      <c r="J49" s="95"/>
    </row>
    <row r="50" spans="2:13" ht="15" hidden="1" customHeight="1">
      <c r="C50" s="66" t="s">
        <v>14</v>
      </c>
      <c r="E50" s="83"/>
      <c r="G50" s="180">
        <v>0</v>
      </c>
      <c r="H50" s="177"/>
      <c r="I50" s="180">
        <v>0</v>
      </c>
      <c r="J50" s="95"/>
    </row>
    <row r="51" spans="2:13" ht="15" hidden="1" customHeight="1">
      <c r="C51" s="66" t="s">
        <v>99</v>
      </c>
      <c r="E51" s="83"/>
      <c r="G51" s="180">
        <v>0</v>
      </c>
      <c r="H51" s="177"/>
      <c r="I51" s="180">
        <v>0</v>
      </c>
      <c r="J51" s="95"/>
    </row>
    <row r="52" spans="2:13" ht="15" hidden="1" customHeight="1">
      <c r="C52" s="66" t="s">
        <v>84</v>
      </c>
      <c r="E52" s="83"/>
      <c r="G52" s="180">
        <v>0</v>
      </c>
      <c r="H52" s="177"/>
      <c r="I52" s="180">
        <v>0</v>
      </c>
      <c r="J52" s="95"/>
    </row>
    <row r="53" spans="2:13" ht="5.25" hidden="1" customHeight="1">
      <c r="E53" s="83"/>
      <c r="G53" s="180"/>
      <c r="H53" s="177"/>
      <c r="I53" s="180"/>
      <c r="J53" s="95"/>
    </row>
    <row r="54" spans="2:13" ht="15" hidden="1" customHeight="1">
      <c r="B54" s="66" t="s">
        <v>22</v>
      </c>
      <c r="E54" s="83"/>
      <c r="G54" s="178">
        <v>0</v>
      </c>
      <c r="H54" s="177"/>
      <c r="I54" s="178">
        <v>0</v>
      </c>
      <c r="J54" s="174">
        <f>SUM(J56:J59)</f>
        <v>3402</v>
      </c>
    </row>
    <row r="55" spans="2:13" ht="15" hidden="1" customHeight="1">
      <c r="C55" s="66" t="s">
        <v>28</v>
      </c>
      <c r="E55" s="83"/>
      <c r="G55" s="181">
        <v>0</v>
      </c>
      <c r="H55" s="177"/>
      <c r="I55" s="181">
        <v>0</v>
      </c>
      <c r="J55" s="65"/>
    </row>
    <row r="56" spans="2:13" ht="15" hidden="1" customHeight="1">
      <c r="C56" s="66" t="s">
        <v>27</v>
      </c>
      <c r="E56" s="83"/>
      <c r="G56" s="180">
        <v>0</v>
      </c>
      <c r="H56" s="177"/>
      <c r="I56" s="180">
        <v>0</v>
      </c>
      <c r="J56" s="95">
        <v>1701</v>
      </c>
    </row>
    <row r="57" spans="2:13" ht="15" hidden="1" customHeight="1">
      <c r="C57" s="66" t="s">
        <v>13</v>
      </c>
      <c r="E57" s="83"/>
      <c r="G57" s="180">
        <v>0</v>
      </c>
      <c r="H57" s="177"/>
      <c r="I57" s="180">
        <v>0</v>
      </c>
      <c r="J57" s="95"/>
    </row>
    <row r="58" spans="2:13" ht="15" hidden="1" customHeight="1">
      <c r="C58" s="66" t="s">
        <v>84</v>
      </c>
      <c r="E58" s="83"/>
      <c r="G58" s="180">
        <v>0</v>
      </c>
      <c r="H58" s="177"/>
      <c r="I58" s="180">
        <v>0</v>
      </c>
      <c r="J58" s="95"/>
    </row>
    <row r="59" spans="2:13" ht="15" hidden="1" customHeight="1">
      <c r="C59" s="66" t="s">
        <v>14</v>
      </c>
      <c r="E59" s="83"/>
      <c r="G59" s="180">
        <v>0</v>
      </c>
      <c r="H59" s="177"/>
      <c r="I59" s="180">
        <v>0</v>
      </c>
      <c r="J59" s="95">
        <v>1701</v>
      </c>
    </row>
    <row r="60" spans="2:13" s="72" customFormat="1" ht="15" hidden="1" customHeight="1" thickBot="1">
      <c r="C60" s="66" t="s">
        <v>74</v>
      </c>
      <c r="D60" s="66"/>
      <c r="E60" s="83"/>
      <c r="F60" s="66"/>
      <c r="G60" s="182">
        <v>0</v>
      </c>
      <c r="H60" s="177"/>
      <c r="I60" s="182">
        <v>0</v>
      </c>
      <c r="J60" s="175">
        <f>J54+J47</f>
        <v>3402</v>
      </c>
      <c r="L60" s="170"/>
      <c r="M60" s="170"/>
    </row>
    <row r="61" spans="2:13" ht="5.25" hidden="1" customHeight="1" thickTop="1">
      <c r="E61" s="83"/>
      <c r="G61" s="180"/>
      <c r="H61" s="177"/>
      <c r="I61" s="180"/>
      <c r="J61" s="95"/>
    </row>
    <row r="62" spans="2:13" ht="15.75" hidden="1" customHeight="1">
      <c r="B62" s="72" t="s">
        <v>97</v>
      </c>
      <c r="E62" s="83"/>
      <c r="G62" s="180"/>
      <c r="H62" s="177"/>
      <c r="I62" s="180"/>
      <c r="J62" s="95"/>
    </row>
    <row r="63" spans="2:13" ht="15" hidden="1" customHeight="1">
      <c r="B63" s="66" t="s">
        <v>25</v>
      </c>
      <c r="E63" s="83" t="s">
        <v>21</v>
      </c>
      <c r="G63" s="178">
        <v>0</v>
      </c>
      <c r="H63" s="177"/>
      <c r="I63" s="178">
        <v>0</v>
      </c>
      <c r="J63" s="174">
        <f>SUM(J64:J68)</f>
        <v>7392</v>
      </c>
    </row>
    <row r="64" spans="2:13" ht="15" hidden="1" customHeight="1">
      <c r="C64" s="66" t="s">
        <v>27</v>
      </c>
      <c r="E64" s="83"/>
      <c r="G64" s="180">
        <v>0</v>
      </c>
      <c r="H64" s="177"/>
      <c r="I64" s="180">
        <v>0</v>
      </c>
      <c r="J64" s="95">
        <v>1701</v>
      </c>
    </row>
    <row r="65" spans="2:13" ht="15" hidden="1" customHeight="1">
      <c r="C65" s="66" t="s">
        <v>28</v>
      </c>
      <c r="E65" s="83"/>
      <c r="G65" s="180">
        <v>0</v>
      </c>
      <c r="H65" s="177"/>
      <c r="I65" s="180">
        <v>0</v>
      </c>
      <c r="J65" s="95">
        <v>0</v>
      </c>
    </row>
    <row r="66" spans="2:13" ht="15" hidden="1" customHeight="1">
      <c r="C66" s="66" t="s">
        <v>14</v>
      </c>
      <c r="E66" s="83"/>
      <c r="G66" s="180">
        <v>0</v>
      </c>
      <c r="H66" s="177"/>
      <c r="I66" s="180">
        <v>0</v>
      </c>
      <c r="J66" s="95">
        <v>1701</v>
      </c>
    </row>
    <row r="67" spans="2:13" s="72" customFormat="1" ht="15" hidden="1" customHeight="1">
      <c r="C67" s="66" t="s">
        <v>13</v>
      </c>
      <c r="D67" s="66"/>
      <c r="E67" s="83"/>
      <c r="F67" s="66"/>
      <c r="G67" s="180">
        <v>0</v>
      </c>
      <c r="H67" s="177"/>
      <c r="I67" s="180">
        <v>0</v>
      </c>
      <c r="J67" s="95">
        <v>3963</v>
      </c>
      <c r="L67" s="170"/>
      <c r="M67" s="170"/>
    </row>
    <row r="68" spans="2:13" s="72" customFormat="1" ht="15" hidden="1" customHeight="1">
      <c r="C68" s="66" t="s">
        <v>84</v>
      </c>
      <c r="D68" s="66"/>
      <c r="E68" s="83"/>
      <c r="F68" s="66"/>
      <c r="G68" s="180">
        <v>0</v>
      </c>
      <c r="H68" s="177"/>
      <c r="I68" s="180">
        <v>0</v>
      </c>
      <c r="J68" s="95">
        <v>27</v>
      </c>
      <c r="L68" s="170"/>
      <c r="M68" s="170"/>
    </row>
    <row r="69" spans="2:13" ht="5.25" hidden="1" customHeight="1">
      <c r="E69" s="83"/>
      <c r="G69" s="180"/>
      <c r="H69" s="177"/>
      <c r="I69" s="180"/>
      <c r="J69" s="95"/>
    </row>
    <row r="70" spans="2:13" ht="15" hidden="1" customHeight="1">
      <c r="B70" s="66" t="s">
        <v>97</v>
      </c>
      <c r="E70" s="83"/>
      <c r="G70" s="177"/>
      <c r="H70" s="177"/>
      <c r="I70" s="177"/>
      <c r="J70" s="138"/>
    </row>
    <row r="71" spans="2:13" ht="15" hidden="1" customHeight="1">
      <c r="B71" s="66" t="s">
        <v>26</v>
      </c>
      <c r="E71" s="83"/>
      <c r="G71" s="178">
        <v>0</v>
      </c>
      <c r="H71" s="177"/>
      <c r="I71" s="178">
        <v>0</v>
      </c>
      <c r="J71" s="174" t="e">
        <f>SUM(#REF!)</f>
        <v>#REF!</v>
      </c>
    </row>
    <row r="72" spans="2:13" ht="15" hidden="1" customHeight="1">
      <c r="C72" s="66" t="s">
        <v>27</v>
      </c>
      <c r="E72" s="83"/>
      <c r="G72" s="181">
        <v>0</v>
      </c>
      <c r="H72" s="177"/>
      <c r="I72" s="181">
        <v>0</v>
      </c>
      <c r="J72" s="65"/>
    </row>
    <row r="73" spans="2:13" ht="15" hidden="1" customHeight="1">
      <c r="C73" s="66" t="s">
        <v>14</v>
      </c>
      <c r="E73" s="83"/>
      <c r="G73" s="181">
        <v>0</v>
      </c>
      <c r="H73" s="177"/>
      <c r="I73" s="181">
        <v>0</v>
      </c>
      <c r="J73" s="65"/>
    </row>
    <row r="74" spans="2:13" ht="15" hidden="1" customHeight="1">
      <c r="C74" s="66" t="s">
        <v>13</v>
      </c>
      <c r="E74" s="83"/>
      <c r="G74" s="181">
        <v>0</v>
      </c>
      <c r="H74" s="177"/>
      <c r="I74" s="181">
        <v>0</v>
      </c>
      <c r="J74" s="65"/>
    </row>
    <row r="75" spans="2:13" ht="15" hidden="1" customHeight="1">
      <c r="C75" s="66" t="s">
        <v>98</v>
      </c>
      <c r="E75" s="83"/>
      <c r="G75" s="181">
        <v>0</v>
      </c>
      <c r="H75" s="177"/>
      <c r="I75" s="181">
        <v>0</v>
      </c>
      <c r="J75" s="65"/>
    </row>
    <row r="76" spans="2:13" ht="15" hidden="1" customHeight="1">
      <c r="C76" s="66" t="s">
        <v>101</v>
      </c>
      <c r="E76" s="83"/>
      <c r="G76" s="181">
        <v>0</v>
      </c>
      <c r="H76" s="177"/>
      <c r="I76" s="181">
        <v>0</v>
      </c>
      <c r="J76" s="65"/>
    </row>
    <row r="77" spans="2:13" ht="15" hidden="1" customHeight="1" thickBot="1">
      <c r="C77" s="66" t="s">
        <v>75</v>
      </c>
      <c r="E77" s="83"/>
      <c r="G77" s="182">
        <v>0</v>
      </c>
      <c r="H77" s="177"/>
      <c r="I77" s="182">
        <v>0</v>
      </c>
      <c r="J77" s="175" t="e">
        <f>+J71+J63</f>
        <v>#REF!</v>
      </c>
    </row>
    <row r="78" spans="2:13" ht="15" customHeight="1">
      <c r="E78" s="83"/>
      <c r="G78" s="183"/>
      <c r="H78" s="177"/>
      <c r="I78" s="183"/>
      <c r="J78" s="65"/>
    </row>
    <row r="79" spans="2:13" ht="15" customHeight="1">
      <c r="E79" s="83"/>
      <c r="G79" s="183"/>
      <c r="H79" s="177"/>
      <c r="I79" s="183"/>
      <c r="J79" s="65"/>
    </row>
    <row r="80" spans="2:13" ht="15" customHeight="1">
      <c r="E80" s="229"/>
      <c r="G80" s="183"/>
      <c r="H80" s="177"/>
      <c r="I80" s="183"/>
      <c r="J80" s="65"/>
    </row>
    <row r="81" spans="1:19" ht="15" customHeight="1">
      <c r="E81" s="229"/>
      <c r="G81" s="183"/>
      <c r="H81" s="177"/>
      <c r="I81" s="183"/>
      <c r="J81" s="65"/>
    </row>
    <row r="82" spans="1:19" ht="15" customHeight="1">
      <c r="E82" s="83"/>
      <c r="G82" s="183"/>
      <c r="H82" s="177"/>
      <c r="I82" s="183"/>
      <c r="J82" s="65"/>
    </row>
    <row r="83" spans="1:19" ht="15" customHeight="1">
      <c r="E83" s="83"/>
      <c r="G83" s="183"/>
      <c r="H83" s="177"/>
      <c r="I83" s="183"/>
      <c r="J83" s="65"/>
    </row>
    <row r="84" spans="1:19" ht="9.75" customHeight="1">
      <c r="E84" s="83"/>
      <c r="G84" s="180"/>
      <c r="H84" s="177"/>
      <c r="I84" s="180"/>
      <c r="J84" s="95"/>
    </row>
    <row r="85" spans="1:19" ht="12" customHeight="1">
      <c r="E85" s="83"/>
      <c r="G85" s="180"/>
      <c r="H85" s="177"/>
      <c r="I85" s="180"/>
      <c r="J85" s="95"/>
    </row>
    <row r="86" spans="1:19" ht="9.75" customHeight="1">
      <c r="E86" s="83"/>
      <c r="G86" s="180"/>
      <c r="H86" s="177"/>
      <c r="I86" s="180"/>
      <c r="J86" s="95"/>
    </row>
    <row r="87" spans="1:19" ht="15" customHeight="1">
      <c r="A87" s="340" t="s">
        <v>214</v>
      </c>
      <c r="B87" s="340"/>
      <c r="C87" s="340"/>
      <c r="D87" s="340"/>
      <c r="E87" s="340"/>
      <c r="F87" s="340"/>
      <c r="G87" s="340"/>
      <c r="H87" s="340"/>
      <c r="I87" s="340"/>
    </row>
    <row r="88" spans="1:19" ht="15.75" customHeight="1">
      <c r="A88" s="105"/>
      <c r="E88" s="83"/>
    </row>
    <row r="89" spans="1:19" ht="15" customHeight="1">
      <c r="A89" s="105"/>
      <c r="E89" s="83"/>
    </row>
    <row r="90" spans="1:19" ht="15" customHeight="1">
      <c r="B90" s="106"/>
      <c r="C90" s="136"/>
      <c r="D90" s="136"/>
      <c r="F90" s="160"/>
      <c r="G90" s="184"/>
      <c r="H90" s="106"/>
      <c r="I90" s="184"/>
      <c r="K90" s="83"/>
      <c r="L90" s="66"/>
      <c r="M90" s="66"/>
      <c r="O90" s="95"/>
      <c r="R90" s="138"/>
      <c r="S90" s="138"/>
    </row>
    <row r="91" spans="1:19" ht="15" customHeight="1">
      <c r="E91" s="83"/>
    </row>
    <row r="92" spans="1:19" ht="15" customHeight="1" thickBot="1">
      <c r="A92" s="62"/>
      <c r="B92" s="62"/>
      <c r="C92" s="62"/>
      <c r="D92" s="62"/>
      <c r="E92" s="62"/>
      <c r="F92" s="62"/>
      <c r="G92" s="62"/>
      <c r="H92" s="63"/>
      <c r="I92" s="62"/>
    </row>
    <row r="93" spans="1:19" ht="15" customHeight="1" thickTop="1">
      <c r="A93" s="78"/>
      <c r="B93" s="78"/>
      <c r="C93" s="78"/>
      <c r="D93" s="78"/>
      <c r="E93" s="78"/>
      <c r="F93" s="78"/>
      <c r="G93" s="78"/>
      <c r="H93" s="79"/>
      <c r="I93" s="78"/>
    </row>
    <row r="94" spans="1:19" ht="15" customHeight="1">
      <c r="E94" s="83"/>
    </row>
    <row r="95" spans="1:19" ht="15" customHeight="1">
      <c r="A95" s="291" t="s">
        <v>241</v>
      </c>
      <c r="B95" s="160"/>
      <c r="C95" s="160"/>
      <c r="D95" s="337"/>
      <c r="E95" s="160"/>
      <c r="F95" s="338"/>
      <c r="G95" s="339"/>
      <c r="H95" s="336"/>
      <c r="I95" s="160"/>
    </row>
    <row r="96" spans="1:19" ht="15" customHeight="1">
      <c r="A96" s="160"/>
      <c r="B96" s="160"/>
      <c r="C96" s="160"/>
      <c r="D96" s="337"/>
      <c r="E96" s="160"/>
      <c r="F96" s="338"/>
      <c r="G96" s="339"/>
      <c r="H96" s="336"/>
      <c r="I96" s="160"/>
    </row>
    <row r="97" spans="1:9" ht="15" customHeight="1">
      <c r="A97" s="160"/>
      <c r="B97" s="160"/>
      <c r="C97" s="160"/>
      <c r="D97" s="337"/>
      <c r="E97" s="160"/>
      <c r="F97" s="338"/>
      <c r="G97" s="339"/>
      <c r="H97" s="336"/>
      <c r="I97" s="160"/>
    </row>
    <row r="98" spans="1:9" ht="15" customHeight="1">
      <c r="A98" s="160"/>
      <c r="B98" s="160"/>
      <c r="C98" s="160"/>
      <c r="D98" s="337"/>
      <c r="E98" s="160"/>
      <c r="F98" s="338"/>
      <c r="G98" s="339"/>
      <c r="H98" s="336"/>
      <c r="I98" s="160"/>
    </row>
    <row r="99" spans="1:9" ht="15" customHeight="1">
      <c r="A99" s="160"/>
      <c r="B99" s="160"/>
      <c r="C99" s="160"/>
      <c r="D99" s="160"/>
      <c r="E99" s="160"/>
      <c r="F99" s="160"/>
      <c r="G99" s="339"/>
      <c r="H99" s="336"/>
      <c r="I99" s="160"/>
    </row>
    <row r="100" spans="1:9" ht="15" customHeight="1">
      <c r="A100" s="301" t="s">
        <v>242</v>
      </c>
      <c r="B100" s="160"/>
      <c r="C100" s="160"/>
      <c r="D100" s="329" t="s">
        <v>243</v>
      </c>
      <c r="E100" s="160"/>
      <c r="F100" s="338"/>
      <c r="G100" s="339"/>
      <c r="H100" s="336"/>
      <c r="I100" s="160"/>
    </row>
    <row r="101" spans="1:9" ht="15" customHeight="1">
      <c r="A101" s="300" t="s">
        <v>250</v>
      </c>
      <c r="B101" s="160"/>
      <c r="C101" s="160"/>
      <c r="D101" s="329" t="s">
        <v>245</v>
      </c>
      <c r="E101" s="160"/>
      <c r="F101" s="338"/>
      <c r="G101" s="339"/>
      <c r="H101" s="336"/>
      <c r="I101" s="160"/>
    </row>
    <row r="102" spans="1:9" ht="15" customHeight="1">
      <c r="A102" s="160"/>
      <c r="B102" s="160"/>
      <c r="C102" s="160"/>
      <c r="D102" s="329"/>
      <c r="E102" s="160"/>
      <c r="F102" s="338"/>
      <c r="G102" s="339"/>
      <c r="H102" s="336"/>
      <c r="I102" s="160"/>
    </row>
    <row r="103" spans="1:9" ht="15" customHeight="1">
      <c r="A103" s="160"/>
      <c r="B103" s="160"/>
      <c r="C103" s="160"/>
      <c r="D103" s="329"/>
      <c r="E103" s="160"/>
      <c r="F103" s="338"/>
      <c r="G103" s="339"/>
      <c r="H103" s="336"/>
      <c r="I103" s="160"/>
    </row>
    <row r="104" spans="1:9" ht="15" customHeight="1">
      <c r="A104" s="160"/>
      <c r="B104" s="160"/>
      <c r="C104" s="160"/>
      <c r="D104" s="329"/>
      <c r="E104" s="160"/>
      <c r="F104" s="338"/>
      <c r="G104" s="339"/>
      <c r="H104" s="336"/>
      <c r="I104" s="160"/>
    </row>
    <row r="105" spans="1:9" ht="15" customHeight="1">
      <c r="A105" s="160"/>
      <c r="B105" s="160"/>
      <c r="C105" s="160"/>
      <c r="D105" s="329"/>
      <c r="E105" s="160"/>
      <c r="F105" s="338"/>
      <c r="G105" s="339"/>
      <c r="H105" s="336"/>
      <c r="I105" s="160"/>
    </row>
    <row r="106" spans="1:9" ht="15" customHeight="1">
      <c r="A106" s="160"/>
      <c r="B106" s="160"/>
      <c r="C106" s="160"/>
      <c r="D106" s="329"/>
      <c r="E106" s="160"/>
      <c r="F106" s="338"/>
      <c r="G106" s="339"/>
      <c r="H106" s="336"/>
      <c r="I106" s="160"/>
    </row>
    <row r="107" spans="1:9" ht="15" customHeight="1">
      <c r="A107" s="160"/>
      <c r="B107" s="160"/>
      <c r="C107" s="160"/>
      <c r="D107" s="329"/>
      <c r="E107" s="160"/>
      <c r="F107" s="338"/>
      <c r="G107" s="339"/>
      <c r="H107" s="336"/>
      <c r="I107" s="160"/>
    </row>
    <row r="108" spans="1:9" ht="15" customHeight="1">
      <c r="A108" s="300" t="s">
        <v>246</v>
      </c>
      <c r="B108" s="160"/>
      <c r="C108" s="160"/>
      <c r="D108" s="331" t="s">
        <v>247</v>
      </c>
      <c r="E108" s="160"/>
      <c r="F108" s="338"/>
      <c r="G108" s="339"/>
      <c r="H108" s="336"/>
      <c r="I108" s="160"/>
    </row>
    <row r="109" spans="1:9" ht="15" customHeight="1">
      <c r="A109" s="300" t="s">
        <v>251</v>
      </c>
      <c r="B109" s="160"/>
      <c r="C109" s="160"/>
      <c r="D109" s="332" t="s">
        <v>249</v>
      </c>
      <c r="E109" s="160"/>
      <c r="F109" s="338"/>
      <c r="G109" s="339"/>
      <c r="H109" s="336"/>
      <c r="I109" s="160"/>
    </row>
  </sheetData>
  <mergeCells count="4">
    <mergeCell ref="A33:C33"/>
    <mergeCell ref="A44:C44"/>
    <mergeCell ref="A87:I87"/>
    <mergeCell ref="A3:H3"/>
  </mergeCells>
  <phoneticPr fontId="4" type="noConversion"/>
  <printOptions horizontalCentered="1"/>
  <pageMargins left="0.49" right="0.39370078740157499" top="0.71" bottom="0.18" header="0.39370078740157499" footer="0.71"/>
  <pageSetup scale="80" firstPageNumber="6" orientation="portrait" useFirstPageNumber="1" r:id="rId1"/>
  <headerFooter alignWithMargins="0">
    <oddHeader xml:space="preserve">&amp;C
</oddHeader>
    <oddFooter>&amp;C&amp;"Univers for KPMG,Regular" 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topLeftCell="A7" zoomScale="85" workbookViewId="0">
      <selection activeCell="I56" sqref="I56"/>
    </sheetView>
  </sheetViews>
  <sheetFormatPr defaultColWidth="9.140625" defaultRowHeight="12.75"/>
  <cols>
    <col min="1" max="1" width="45.85546875" style="3" bestFit="1" customWidth="1"/>
    <col min="2" max="2" width="36.42578125" style="3" hidden="1" customWidth="1"/>
    <col min="3" max="3" width="13.42578125" style="35" bestFit="1" customWidth="1"/>
    <col min="4" max="4" width="12.85546875" style="35" bestFit="1" customWidth="1"/>
    <col min="5" max="6" width="11.42578125" style="35" bestFit="1" customWidth="1"/>
    <col min="7" max="7" width="10.5703125" style="35" bestFit="1" customWidth="1"/>
    <col min="8" max="8" width="11.42578125" style="35" bestFit="1" customWidth="1"/>
    <col min="9" max="9" width="12" style="35" bestFit="1" customWidth="1"/>
    <col min="10" max="10" width="11.42578125" style="35" bestFit="1" customWidth="1"/>
    <col min="11" max="11" width="16.140625" style="35" customWidth="1"/>
    <col min="12" max="12" width="14.42578125" style="35" customWidth="1"/>
    <col min="13" max="13" width="12.42578125" style="35" bestFit="1" customWidth="1"/>
    <col min="14" max="14" width="11.42578125" style="35" bestFit="1" customWidth="1"/>
    <col min="15" max="15" width="9.140625" style="3" customWidth="1"/>
    <col min="16" max="16" width="24.140625" style="3" hidden="1" customWidth="1"/>
    <col min="17" max="19" width="10.42578125" style="3" hidden="1" customWidth="1"/>
    <col min="20" max="22" width="0" style="3" hidden="1" customWidth="1"/>
    <col min="23" max="16384" width="9.140625" style="3"/>
  </cols>
  <sheetData>
    <row r="1" spans="1:22">
      <c r="A1" s="2"/>
      <c r="B1" s="2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22">
      <c r="A2" s="2"/>
      <c r="B2" s="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2">
      <c r="A3" s="2"/>
      <c r="B3" s="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2">
      <c r="A4" s="2"/>
      <c r="B4" s="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22">
      <c r="A5" s="350" t="s">
        <v>226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</row>
    <row r="6" spans="1:22">
      <c r="A6" s="2"/>
      <c r="B6" s="2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22">
      <c r="A7" s="2"/>
      <c r="B7" s="2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22">
      <c r="A8" s="2"/>
      <c r="B8" s="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22" ht="13.5" thickBot="1">
      <c r="A9" s="4"/>
      <c r="B9" s="5"/>
      <c r="C9" s="36"/>
      <c r="D9" s="36"/>
      <c r="E9" s="37"/>
      <c r="F9" s="351" t="s">
        <v>30</v>
      </c>
      <c r="G9" s="352"/>
      <c r="H9" s="38" t="s">
        <v>31</v>
      </c>
      <c r="I9" s="39" t="s">
        <v>32</v>
      </c>
      <c r="J9" s="40" t="s">
        <v>108</v>
      </c>
      <c r="K9" s="40" t="s">
        <v>109</v>
      </c>
      <c r="L9" s="41"/>
      <c r="M9" s="42"/>
    </row>
    <row r="10" spans="1:22" ht="13.5" thickBot="1">
      <c r="A10" s="6"/>
      <c r="B10" s="7">
        <v>2004</v>
      </c>
      <c r="C10" s="56">
        <v>2015</v>
      </c>
      <c r="D10" s="56">
        <v>2014</v>
      </c>
      <c r="E10" s="56" t="s">
        <v>31</v>
      </c>
      <c r="F10" s="231" t="s">
        <v>33</v>
      </c>
      <c r="G10" s="44" t="s">
        <v>34</v>
      </c>
      <c r="H10" s="43" t="s">
        <v>35</v>
      </c>
      <c r="I10" s="45" t="s">
        <v>36</v>
      </c>
      <c r="J10" s="46" t="s">
        <v>37</v>
      </c>
      <c r="K10" s="47" t="s">
        <v>38</v>
      </c>
      <c r="L10" s="46" t="s">
        <v>39</v>
      </c>
      <c r="M10" s="39"/>
      <c r="U10" s="8">
        <v>2007</v>
      </c>
      <c r="V10" s="8">
        <v>2008</v>
      </c>
    </row>
    <row r="11" spans="1:22">
      <c r="A11" s="9" t="s">
        <v>40</v>
      </c>
      <c r="B11" s="10"/>
      <c r="C11" s="233"/>
      <c r="D11" s="233"/>
      <c r="E11" s="233"/>
      <c r="F11" s="236"/>
      <c r="G11" s="235"/>
      <c r="H11" s="234"/>
      <c r="I11" s="236"/>
      <c r="J11" s="234"/>
      <c r="K11" s="236"/>
      <c r="L11" s="234"/>
      <c r="M11" s="236"/>
      <c r="U11" s="15"/>
      <c r="V11" s="11"/>
    </row>
    <row r="12" spans="1:22">
      <c r="A12" s="14" t="s">
        <v>41</v>
      </c>
      <c r="B12" s="12"/>
      <c r="C12" s="237">
        <f>+BALANCE!E16</f>
        <v>4703</v>
      </c>
      <c r="D12" s="237">
        <f>+BALANCE!G16</f>
        <v>4269</v>
      </c>
      <c r="E12" s="237">
        <f t="shared" ref="E12:E22" si="0">+C12-D12</f>
        <v>434</v>
      </c>
      <c r="F12" s="236"/>
      <c r="G12" s="235"/>
      <c r="H12" s="234">
        <f t="shared" ref="H12:H22" si="1">+E12+F12-G12</f>
        <v>434</v>
      </c>
      <c r="I12" s="238"/>
      <c r="J12" s="239"/>
      <c r="K12" s="238"/>
      <c r="L12" s="239"/>
      <c r="M12" s="236">
        <f t="shared" ref="M12:M23" si="2">SUM(I12:L12)+H12</f>
        <v>434</v>
      </c>
      <c r="U12" s="17">
        <v>4737</v>
      </c>
      <c r="V12" s="16">
        <v>4533.7</v>
      </c>
    </row>
    <row r="13" spans="1:22">
      <c r="A13" s="14" t="s">
        <v>189</v>
      </c>
      <c r="B13" s="12"/>
      <c r="C13" s="237">
        <f>+BALANCE!E17</f>
        <v>296</v>
      </c>
      <c r="D13" s="237">
        <f>+BALANCE!G17</f>
        <v>596</v>
      </c>
      <c r="E13" s="237">
        <f t="shared" si="0"/>
        <v>-300</v>
      </c>
      <c r="F13" s="236"/>
      <c r="G13" s="235"/>
      <c r="H13" s="234">
        <f t="shared" si="1"/>
        <v>-300</v>
      </c>
      <c r="I13" s="238"/>
      <c r="J13" s="239"/>
      <c r="K13" s="238">
        <f>-H13</f>
        <v>300</v>
      </c>
      <c r="L13" s="239"/>
      <c r="M13" s="236">
        <f>SUM(I13:L13)+H13</f>
        <v>0</v>
      </c>
      <c r="U13" s="17"/>
      <c r="V13" s="16"/>
    </row>
    <row r="14" spans="1:22">
      <c r="A14" s="18" t="s">
        <v>42</v>
      </c>
      <c r="B14" s="19"/>
      <c r="C14" s="237">
        <v>0</v>
      </c>
      <c r="D14" s="237">
        <v>0</v>
      </c>
      <c r="E14" s="237">
        <f t="shared" si="0"/>
        <v>0</v>
      </c>
      <c r="F14" s="236"/>
      <c r="G14" s="240"/>
      <c r="H14" s="234">
        <f t="shared" si="1"/>
        <v>0</v>
      </c>
      <c r="I14" s="241"/>
      <c r="J14" s="239"/>
      <c r="K14" s="238">
        <f>-H14</f>
        <v>0</v>
      </c>
      <c r="L14" s="239"/>
      <c r="M14" s="236">
        <f>SUM(I14:L14)+H14</f>
        <v>0</v>
      </c>
      <c r="U14" s="17">
        <v>964</v>
      </c>
      <c r="V14" s="16">
        <v>0</v>
      </c>
    </row>
    <row r="15" spans="1:22">
      <c r="A15" s="14" t="s">
        <v>43</v>
      </c>
      <c r="B15" s="12"/>
      <c r="C15" s="237">
        <f>+BALANCE!E18</f>
        <v>10</v>
      </c>
      <c r="D15" s="242">
        <f>+BALANCE!G18</f>
        <v>12</v>
      </c>
      <c r="E15" s="242">
        <f t="shared" si="0"/>
        <v>-2</v>
      </c>
      <c r="F15" s="236"/>
      <c r="G15" s="235"/>
      <c r="H15" s="234">
        <f t="shared" si="1"/>
        <v>-2</v>
      </c>
      <c r="I15" s="238"/>
      <c r="J15" s="239">
        <f>-H15</f>
        <v>2</v>
      </c>
      <c r="K15" s="238"/>
      <c r="L15" s="239"/>
      <c r="M15" s="236">
        <f t="shared" si="2"/>
        <v>0</v>
      </c>
      <c r="U15" s="17">
        <v>197</v>
      </c>
      <c r="V15" s="20">
        <v>90</v>
      </c>
    </row>
    <row r="16" spans="1:22">
      <c r="A16" s="14" t="s">
        <v>44</v>
      </c>
      <c r="B16" s="12"/>
      <c r="C16" s="237">
        <f>+BALANCE!E19</f>
        <v>1</v>
      </c>
      <c r="D16" s="242">
        <f>+BALANCE!G19</f>
        <v>1</v>
      </c>
      <c r="E16" s="242">
        <f t="shared" si="0"/>
        <v>0</v>
      </c>
      <c r="F16" s="236"/>
      <c r="G16" s="235"/>
      <c r="H16" s="234">
        <f t="shared" si="1"/>
        <v>0</v>
      </c>
      <c r="I16" s="238"/>
      <c r="J16" s="239">
        <f>-H16</f>
        <v>0</v>
      </c>
      <c r="K16" s="238"/>
      <c r="L16" s="239"/>
      <c r="M16" s="236">
        <f>SUM(I16:L16)+H16</f>
        <v>0</v>
      </c>
      <c r="U16" s="17">
        <v>3</v>
      </c>
      <c r="V16" s="20">
        <v>1</v>
      </c>
    </row>
    <row r="17" spans="1:22">
      <c r="A17" s="14" t="s">
        <v>102</v>
      </c>
      <c r="B17" s="12"/>
      <c r="C17" s="237">
        <f>+BALANCE!E20</f>
        <v>0</v>
      </c>
      <c r="D17" s="237">
        <f>+BALANCE!G20</f>
        <v>1</v>
      </c>
      <c r="E17" s="237">
        <f t="shared" si="0"/>
        <v>-1</v>
      </c>
      <c r="F17" s="236"/>
      <c r="G17" s="235"/>
      <c r="H17" s="234">
        <f t="shared" si="1"/>
        <v>-1</v>
      </c>
      <c r="I17" s="238"/>
      <c r="J17" s="239">
        <f>-H17</f>
        <v>1</v>
      </c>
      <c r="K17" s="238"/>
      <c r="L17" s="238"/>
      <c r="M17" s="236">
        <f t="shared" si="2"/>
        <v>0</v>
      </c>
      <c r="U17" s="17">
        <v>14</v>
      </c>
      <c r="V17" s="16">
        <v>0</v>
      </c>
    </row>
    <row r="18" spans="1:22">
      <c r="A18" s="14" t="s">
        <v>1</v>
      </c>
      <c r="B18" s="12"/>
      <c r="C18" s="237">
        <f>+BALANCE!E21</f>
        <v>13</v>
      </c>
      <c r="D18" s="242">
        <f>+BALANCE!G21</f>
        <v>18</v>
      </c>
      <c r="E18" s="242">
        <f t="shared" si="0"/>
        <v>-5</v>
      </c>
      <c r="F18" s="236"/>
      <c r="G18" s="235"/>
      <c r="H18" s="234">
        <f t="shared" si="1"/>
        <v>-5</v>
      </c>
      <c r="I18" s="238"/>
      <c r="J18" s="239">
        <f>-H18</f>
        <v>5</v>
      </c>
      <c r="K18" s="238"/>
      <c r="L18" s="239"/>
      <c r="M18" s="243">
        <f t="shared" si="2"/>
        <v>0</v>
      </c>
      <c r="U18" s="17">
        <v>47</v>
      </c>
      <c r="V18" s="20">
        <v>29</v>
      </c>
    </row>
    <row r="19" spans="1:22">
      <c r="A19" s="14" t="s">
        <v>45</v>
      </c>
      <c r="B19" s="12"/>
      <c r="C19" s="237">
        <f>+BALANCE!E22</f>
        <v>3</v>
      </c>
      <c r="D19" s="242">
        <f>+BALANCE!G22</f>
        <v>1</v>
      </c>
      <c r="E19" s="242">
        <f t="shared" si="0"/>
        <v>2</v>
      </c>
      <c r="F19" s="236"/>
      <c r="G19" s="235"/>
      <c r="H19" s="234">
        <f t="shared" si="1"/>
        <v>2</v>
      </c>
      <c r="I19" s="238"/>
      <c r="J19" s="239">
        <f>-H19</f>
        <v>-2</v>
      </c>
      <c r="K19" s="238"/>
      <c r="L19" s="239"/>
      <c r="M19" s="243">
        <f t="shared" si="2"/>
        <v>0</v>
      </c>
      <c r="U19" s="17">
        <v>20</v>
      </c>
      <c r="V19" s="20">
        <v>36</v>
      </c>
    </row>
    <row r="20" spans="1:22">
      <c r="A20" s="18" t="s">
        <v>46</v>
      </c>
      <c r="B20" s="19"/>
      <c r="C20" s="244" t="e">
        <f>+BALANCE!E25+BALANCE!#REF!</f>
        <v>#REF!</v>
      </c>
      <c r="D20" s="244" t="e">
        <f>+BALANCE!G25+BALANCE!#REF!</f>
        <v>#REF!</v>
      </c>
      <c r="E20" s="244" t="e">
        <f t="shared" si="0"/>
        <v>#REF!</v>
      </c>
      <c r="F20" s="236"/>
      <c r="G20" s="235"/>
      <c r="H20" s="234" t="e">
        <f t="shared" si="1"/>
        <v>#REF!</v>
      </c>
      <c r="I20" s="238">
        <f>RESULTADOS!F23+-I22</f>
        <v>12</v>
      </c>
      <c r="J20" s="239"/>
      <c r="K20" s="238" t="e">
        <f>-H20-I20</f>
        <v>#REF!</v>
      </c>
      <c r="L20" s="239"/>
      <c r="M20" s="243" t="e">
        <f t="shared" si="2"/>
        <v>#REF!</v>
      </c>
      <c r="U20" s="17">
        <v>514</v>
      </c>
      <c r="V20" s="17">
        <v>481</v>
      </c>
    </row>
    <row r="21" spans="1:22">
      <c r="A21" s="18" t="s">
        <v>149</v>
      </c>
      <c r="B21" s="19"/>
      <c r="C21" s="244">
        <f>BALANCE!E26</f>
        <v>17</v>
      </c>
      <c r="D21" s="244">
        <f>BALANCE!G26</f>
        <v>17</v>
      </c>
      <c r="E21" s="244">
        <f t="shared" ref="E21" si="3">+C21-D21</f>
        <v>0</v>
      </c>
      <c r="F21" s="236"/>
      <c r="G21" s="235"/>
      <c r="H21" s="234">
        <f t="shared" ref="H21" si="4">+E21+F21-G21</f>
        <v>0</v>
      </c>
      <c r="I21" s="238"/>
      <c r="J21" s="245"/>
      <c r="K21" s="238">
        <f>-H21</f>
        <v>0</v>
      </c>
      <c r="L21" s="239"/>
      <c r="M21" s="243"/>
      <c r="U21" s="17"/>
      <c r="V21" s="17"/>
    </row>
    <row r="22" spans="1:22">
      <c r="A22" s="14" t="s">
        <v>47</v>
      </c>
      <c r="B22" s="12"/>
      <c r="C22" s="244">
        <f>BALANCE!E27</f>
        <v>0</v>
      </c>
      <c r="D22" s="244">
        <f>BALANCE!G27</f>
        <v>3</v>
      </c>
      <c r="E22" s="244">
        <f t="shared" si="0"/>
        <v>-3</v>
      </c>
      <c r="F22" s="236"/>
      <c r="G22" s="235"/>
      <c r="H22" s="234">
        <f t="shared" si="1"/>
        <v>-3</v>
      </c>
      <c r="I22" s="238"/>
      <c r="J22" s="245">
        <f>-H22</f>
        <v>3</v>
      </c>
      <c r="K22" s="246"/>
      <c r="L22" s="247"/>
      <c r="M22" s="243">
        <f t="shared" si="2"/>
        <v>0</v>
      </c>
      <c r="Q22" s="3" t="s">
        <v>110</v>
      </c>
      <c r="R22" s="3" t="s">
        <v>111</v>
      </c>
      <c r="U22" s="17">
        <v>0</v>
      </c>
      <c r="V22" s="17">
        <v>0</v>
      </c>
    </row>
    <row r="23" spans="1:22" ht="13.5" thickBot="1">
      <c r="A23" s="21" t="s">
        <v>48</v>
      </c>
      <c r="B23" s="22"/>
      <c r="C23" s="248" t="e">
        <f t="shared" ref="C23:L23" si="5">SUM(C12:C22)</f>
        <v>#REF!</v>
      </c>
      <c r="D23" s="248" t="e">
        <f t="shared" si="5"/>
        <v>#REF!</v>
      </c>
      <c r="E23" s="248" t="e">
        <f t="shared" si="5"/>
        <v>#REF!</v>
      </c>
      <c r="F23" s="256">
        <f t="shared" si="5"/>
        <v>0</v>
      </c>
      <c r="G23" s="250">
        <f t="shared" si="5"/>
        <v>0</v>
      </c>
      <c r="H23" s="249" t="e">
        <f>SUM(H12:H22)</f>
        <v>#REF!</v>
      </c>
      <c r="I23" s="251">
        <f t="shared" si="5"/>
        <v>12</v>
      </c>
      <c r="J23" s="252">
        <f>SUM(J12:J22)</f>
        <v>9</v>
      </c>
      <c r="K23" s="251" t="e">
        <f t="shared" si="5"/>
        <v>#REF!</v>
      </c>
      <c r="L23" s="251">
        <f t="shared" si="5"/>
        <v>0</v>
      </c>
      <c r="M23" s="273" t="e">
        <f t="shared" si="2"/>
        <v>#REF!</v>
      </c>
      <c r="P23" s="3" t="s">
        <v>112</v>
      </c>
      <c r="Q23" s="1">
        <v>0</v>
      </c>
      <c r="R23" s="1">
        <v>7327.54</v>
      </c>
      <c r="U23" s="23">
        <f>SUM(U12:U22)</f>
        <v>6496</v>
      </c>
      <c r="V23" s="23">
        <f>SUM(V12:V22)</f>
        <v>5170.7</v>
      </c>
    </row>
    <row r="24" spans="1:22" ht="13.5" thickTop="1">
      <c r="A24" s="24" t="s">
        <v>49</v>
      </c>
      <c r="B24" s="25"/>
      <c r="C24" s="244"/>
      <c r="D24" s="244"/>
      <c r="E24" s="244"/>
      <c r="F24" s="236"/>
      <c r="G24" s="235"/>
      <c r="H24" s="234"/>
      <c r="I24" s="238"/>
      <c r="J24" s="239"/>
      <c r="K24" s="238"/>
      <c r="L24" s="239"/>
      <c r="M24" s="243"/>
      <c r="Q24" s="1"/>
      <c r="R24" s="1">
        <v>13846.19</v>
      </c>
      <c r="U24" s="17"/>
      <c r="V24" s="17"/>
    </row>
    <row r="25" spans="1:22">
      <c r="A25" s="18" t="s">
        <v>4</v>
      </c>
      <c r="B25" s="19"/>
      <c r="C25" s="244">
        <f>-BALANCE!E32</f>
        <v>-33</v>
      </c>
      <c r="D25" s="244">
        <f>-BALANCE!G32</f>
        <v>-30</v>
      </c>
      <c r="E25" s="244">
        <f>-D25+C25</f>
        <v>-3</v>
      </c>
      <c r="F25" s="236"/>
      <c r="G25" s="240"/>
      <c r="H25" s="234">
        <f>+E25-G25+F25</f>
        <v>-3</v>
      </c>
      <c r="I25" s="238"/>
      <c r="J25" s="239">
        <f>-H25</f>
        <v>3</v>
      </c>
      <c r="K25" s="238"/>
      <c r="L25" s="239"/>
      <c r="M25" s="243">
        <f t="shared" ref="M25" si="6">SUM(I25:L25)+H25</f>
        <v>0</v>
      </c>
      <c r="P25" s="3" t="s">
        <v>113</v>
      </c>
      <c r="Q25" s="1">
        <v>25279.03</v>
      </c>
      <c r="R25" s="1">
        <v>9300.2800000000007</v>
      </c>
      <c r="U25" s="17">
        <v>-137</v>
      </c>
      <c r="V25" s="17">
        <v>-87</v>
      </c>
    </row>
    <row r="26" spans="1:22">
      <c r="A26" s="18" t="s">
        <v>114</v>
      </c>
      <c r="B26" s="19"/>
      <c r="C26" s="244">
        <v>0</v>
      </c>
      <c r="D26" s="244">
        <v>0</v>
      </c>
      <c r="E26" s="244">
        <f>-D26+C26</f>
        <v>0</v>
      </c>
      <c r="F26" s="243"/>
      <c r="G26" s="240"/>
      <c r="H26" s="234">
        <f>+E26-G26+F26</f>
        <v>0</v>
      </c>
      <c r="I26" s="238"/>
      <c r="J26" s="239">
        <f>-H26</f>
        <v>0</v>
      </c>
      <c r="K26" s="238"/>
      <c r="L26" s="253"/>
      <c r="M26" s="243">
        <f>SUM(I26:L26)+H26</f>
        <v>0</v>
      </c>
      <c r="Q26" s="1"/>
      <c r="R26" s="1"/>
      <c r="U26" s="17">
        <v>0</v>
      </c>
      <c r="V26" s="17">
        <v>0</v>
      </c>
    </row>
    <row r="27" spans="1:22">
      <c r="A27" s="18" t="s">
        <v>5</v>
      </c>
      <c r="B27" s="19"/>
      <c r="C27" s="244">
        <f>-BALANCE!E33</f>
        <v>-35</v>
      </c>
      <c r="D27" s="244">
        <f>-BALANCE!G33</f>
        <v>-12</v>
      </c>
      <c r="E27" s="244">
        <f t="shared" ref="E27:E32" si="7">-D27+C27</f>
        <v>-23</v>
      </c>
      <c r="F27" s="243"/>
      <c r="G27" s="240"/>
      <c r="H27" s="234">
        <f>+E27-G27+F27</f>
        <v>-23</v>
      </c>
      <c r="I27" s="238"/>
      <c r="J27" s="239">
        <f>-H27+I27</f>
        <v>23</v>
      </c>
      <c r="K27" s="238"/>
      <c r="L27" s="253"/>
      <c r="M27" s="243">
        <f>SUM(I27:L27)+H27</f>
        <v>0</v>
      </c>
      <c r="Q27" s="1"/>
      <c r="R27" s="1"/>
      <c r="U27" s="17">
        <v>0</v>
      </c>
      <c r="V27" s="17">
        <v>0</v>
      </c>
    </row>
    <row r="28" spans="1:22">
      <c r="A28" s="9" t="s">
        <v>50</v>
      </c>
      <c r="B28" s="10"/>
      <c r="C28" s="254"/>
      <c r="D28" s="254"/>
      <c r="E28" s="254">
        <f t="shared" si="7"/>
        <v>0</v>
      </c>
      <c r="F28" s="236"/>
      <c r="G28" s="240"/>
      <c r="H28" s="234">
        <f>+E28</f>
        <v>0</v>
      </c>
      <c r="I28" s="241"/>
      <c r="J28" s="239"/>
      <c r="K28" s="238"/>
      <c r="L28" s="239"/>
      <c r="M28" s="255">
        <f>SUM(I28:L28)+H28</f>
        <v>0</v>
      </c>
      <c r="Q28" s="1">
        <f>SUM(Q23:Q25)</f>
        <v>25279.03</v>
      </c>
      <c r="R28" s="1">
        <f>SUM(R23:R25)</f>
        <v>30474.010000000002</v>
      </c>
      <c r="U28" s="26"/>
      <c r="V28" s="26"/>
    </row>
    <row r="29" spans="1:22">
      <c r="A29" s="14" t="s">
        <v>6</v>
      </c>
      <c r="B29" s="12"/>
      <c r="C29" s="244">
        <f>-BALANCE!E39</f>
        <v>-4127</v>
      </c>
      <c r="D29" s="244">
        <f>-BALANCE!G39</f>
        <v>-4127</v>
      </c>
      <c r="E29" s="244">
        <f t="shared" si="7"/>
        <v>0</v>
      </c>
      <c r="F29" s="236"/>
      <c r="G29" s="240"/>
      <c r="H29" s="234">
        <f>+E29-G29+F29</f>
        <v>0</v>
      </c>
      <c r="I29" s="241"/>
      <c r="J29" s="239"/>
      <c r="K29" s="241">
        <f>-H29</f>
        <v>0</v>
      </c>
      <c r="L29" s="239"/>
      <c r="M29" s="243">
        <f>SUM(I29:L29)+H29</f>
        <v>0</v>
      </c>
      <c r="P29" s="27" t="e">
        <f>D20</f>
        <v>#REF!</v>
      </c>
      <c r="Q29" s="3">
        <v>26</v>
      </c>
      <c r="R29" s="1">
        <v>82</v>
      </c>
      <c r="S29" s="28" t="e">
        <f>P29+Q29-R29</f>
        <v>#REF!</v>
      </c>
      <c r="U29" s="17">
        <v>-3450</v>
      </c>
      <c r="V29" s="17">
        <v>-3450</v>
      </c>
    </row>
    <row r="30" spans="1:22">
      <c r="A30" s="18" t="s">
        <v>51</v>
      </c>
      <c r="B30" s="19"/>
      <c r="C30" s="244">
        <f>-BALANCE!E41</f>
        <v>-793</v>
      </c>
      <c r="D30" s="244">
        <f>-BALANCE!G41</f>
        <v>-781</v>
      </c>
      <c r="E30" s="244">
        <f t="shared" si="7"/>
        <v>-12</v>
      </c>
      <c r="F30" s="236"/>
      <c r="G30" s="240"/>
      <c r="H30" s="234">
        <f>+E30-G30+F30</f>
        <v>-12</v>
      </c>
      <c r="I30" s="241">
        <f>4272.99/1000</f>
        <v>4.2729900000000001</v>
      </c>
      <c r="J30" s="239"/>
      <c r="K30" s="238">
        <f>-H30-I30</f>
        <v>7.7270099999999999</v>
      </c>
      <c r="L30" s="239"/>
      <c r="M30" s="243">
        <f>SUM(I30:L30)+H30</f>
        <v>0</v>
      </c>
      <c r="U30" s="17">
        <v>-690</v>
      </c>
      <c r="V30" s="17">
        <v>-690</v>
      </c>
    </row>
    <row r="31" spans="1:22">
      <c r="A31" s="18"/>
      <c r="B31" s="19"/>
      <c r="C31" s="244"/>
      <c r="D31" s="244"/>
      <c r="E31" s="244"/>
      <c r="F31" s="236"/>
      <c r="G31" s="240"/>
      <c r="H31" s="234"/>
      <c r="I31" s="241"/>
      <c r="J31" s="239"/>
      <c r="K31" s="238"/>
      <c r="L31" s="239"/>
      <c r="M31" s="243"/>
      <c r="U31" s="17"/>
      <c r="V31" s="17"/>
    </row>
    <row r="32" spans="1:22">
      <c r="A32" s="18" t="s">
        <v>52</v>
      </c>
      <c r="B32" s="19"/>
      <c r="C32" s="244">
        <f>-BALANCE!E43-BALANCE!E44</f>
        <v>-430</v>
      </c>
      <c r="D32" s="244">
        <f>-BALANCE!G42</f>
        <v>-355</v>
      </c>
      <c r="E32" s="244">
        <f t="shared" si="7"/>
        <v>-75</v>
      </c>
      <c r="F32" s="236"/>
      <c r="G32" s="235"/>
      <c r="H32" s="234">
        <f>+E32-G32+F32-G31</f>
        <v>-75</v>
      </c>
      <c r="I32" s="238">
        <f>RESULTADOS!F43-I30</f>
        <v>82.727010000000007</v>
      </c>
      <c r="J32" s="239"/>
      <c r="K32" s="241">
        <f>-H32-I32</f>
        <v>-7.727010000000007</v>
      </c>
      <c r="L32" s="239"/>
      <c r="M32" s="243">
        <f>SUM(I32:L32)+H32</f>
        <v>0</v>
      </c>
      <c r="U32" s="17">
        <v>-1673</v>
      </c>
      <c r="V32" s="17">
        <v>-701</v>
      </c>
    </row>
    <row r="33" spans="1:23" ht="13.5" thickBot="1">
      <c r="A33" s="9" t="s">
        <v>53</v>
      </c>
      <c r="B33" s="10"/>
      <c r="C33" s="248">
        <f>SUM(C24:C32)</f>
        <v>-5418</v>
      </c>
      <c r="D33" s="248">
        <f>SUM(D24:D32)</f>
        <v>-5305</v>
      </c>
      <c r="E33" s="248">
        <f>SUM(E24:E32)</f>
        <v>-113</v>
      </c>
      <c r="F33" s="256"/>
      <c r="G33" s="250"/>
      <c r="H33" s="249">
        <f>SUM(H25:H32)</f>
        <v>-113</v>
      </c>
      <c r="I33" s="256">
        <f>SUM(I25:I32)</f>
        <v>87</v>
      </c>
      <c r="J33" s="249">
        <f>SUM(J25:J32)</f>
        <v>26</v>
      </c>
      <c r="K33" s="256">
        <f>SUM(K25:K32)</f>
        <v>-7.1054273576010019E-15</v>
      </c>
      <c r="L33" s="256">
        <f>SUM(L25:L32)</f>
        <v>0</v>
      </c>
      <c r="M33" s="250">
        <f>SUM(I33:L33)+H33</f>
        <v>0</v>
      </c>
      <c r="U33" s="23">
        <f>SUM(U24:U32)</f>
        <v>-5950</v>
      </c>
      <c r="V33" s="23">
        <f>SUM(V24:V32)</f>
        <v>-4928</v>
      </c>
    </row>
    <row r="34" spans="1:23" ht="14.25" thickTop="1" thickBot="1">
      <c r="A34" s="29" t="s">
        <v>54</v>
      </c>
      <c r="B34" s="30"/>
      <c r="C34" s="257" t="e">
        <f>+C33+C23</f>
        <v>#REF!</v>
      </c>
      <c r="D34" s="257" t="e">
        <f>+D33+D23</f>
        <v>#REF!</v>
      </c>
      <c r="E34" s="257" t="e">
        <f>+E33+E23</f>
        <v>#REF!</v>
      </c>
      <c r="F34" s="259">
        <f>SUM(F23:F32)</f>
        <v>0</v>
      </c>
      <c r="G34" s="274">
        <f>SUM(G23:G32)</f>
        <v>0</v>
      </c>
      <c r="H34" s="258" t="e">
        <f>+H33+H23</f>
        <v>#REF!</v>
      </c>
      <c r="I34" s="259">
        <f>+I33+I23</f>
        <v>99</v>
      </c>
      <c r="J34" s="260">
        <f>+J23+J33</f>
        <v>35</v>
      </c>
      <c r="K34" s="259" t="e">
        <f>+K23+K33</f>
        <v>#REF!</v>
      </c>
      <c r="L34" s="259">
        <f>+L23+L33</f>
        <v>0</v>
      </c>
      <c r="M34" s="261" t="e">
        <f>I34+J34+K34+L34</f>
        <v>#REF!</v>
      </c>
      <c r="U34" s="31">
        <f>+U33+U23</f>
        <v>546</v>
      </c>
      <c r="V34" s="31">
        <f>+V33+V23</f>
        <v>242.69999999999982</v>
      </c>
    </row>
    <row r="35" spans="1:23">
      <c r="C35" s="48"/>
      <c r="D35" s="48"/>
      <c r="E35" s="48"/>
      <c r="F35" s="48"/>
      <c r="G35" s="48"/>
      <c r="H35" s="48"/>
    </row>
    <row r="36" spans="1:23">
      <c r="C36" s="48"/>
      <c r="D36" s="48"/>
      <c r="E36" s="51"/>
      <c r="F36" s="51"/>
      <c r="G36" s="51"/>
      <c r="H36" s="51"/>
    </row>
    <row r="37" spans="1:23">
      <c r="A37" s="353" t="s">
        <v>115</v>
      </c>
      <c r="B37" s="354"/>
      <c r="C37" s="354"/>
      <c r="D37" s="354"/>
      <c r="E37" s="354"/>
      <c r="F37" s="354"/>
      <c r="G37" s="354"/>
      <c r="H37" s="355"/>
      <c r="M37" s="35">
        <f>+M32/2</f>
        <v>0</v>
      </c>
    </row>
    <row r="38" spans="1:23">
      <c r="A38" s="14" t="s">
        <v>18</v>
      </c>
      <c r="B38" s="13"/>
      <c r="C38" s="49"/>
      <c r="D38" s="272">
        <f>+RESULTADOS!F15</f>
        <v>379</v>
      </c>
      <c r="E38" s="267">
        <f>+D38</f>
        <v>379</v>
      </c>
      <c r="F38" s="270">
        <f>J15+J16</f>
        <v>2</v>
      </c>
      <c r="G38" s="275"/>
      <c r="H38" s="270">
        <f>+E38-G38+F38</f>
        <v>381</v>
      </c>
      <c r="I38" s="59"/>
      <c r="J38" s="59"/>
      <c r="K38" s="59"/>
      <c r="L38" s="59"/>
      <c r="M38" s="59"/>
    </row>
    <row r="39" spans="1:23">
      <c r="A39" s="14" t="s">
        <v>55</v>
      </c>
      <c r="B39" s="13"/>
      <c r="C39" s="49"/>
      <c r="D39" s="272">
        <f>+RESULTADOS!F28</f>
        <v>34</v>
      </c>
      <c r="E39" s="267">
        <f>+D39</f>
        <v>34</v>
      </c>
      <c r="F39" s="266">
        <f>J17</f>
        <v>1</v>
      </c>
      <c r="G39" s="267"/>
      <c r="H39" s="266">
        <f>+E39-G39+F39</f>
        <v>35</v>
      </c>
      <c r="I39" s="59"/>
      <c r="J39" s="59"/>
      <c r="K39" s="59"/>
      <c r="L39" s="59"/>
      <c r="M39" s="59"/>
    </row>
    <row r="40" spans="1:23">
      <c r="A40" s="14" t="s">
        <v>56</v>
      </c>
      <c r="B40" s="13"/>
      <c r="C40" s="50"/>
      <c r="D40" s="272">
        <f>+RESULTADOS!F38</f>
        <v>5</v>
      </c>
      <c r="E40" s="267">
        <f>+D40</f>
        <v>5</v>
      </c>
      <c r="F40" s="266"/>
      <c r="G40" s="267"/>
      <c r="H40" s="266">
        <f>+E40-G40+F40</f>
        <v>5</v>
      </c>
      <c r="I40" s="59"/>
      <c r="J40" s="59"/>
      <c r="K40" s="59"/>
      <c r="L40" s="59"/>
      <c r="M40" s="59"/>
    </row>
    <row r="41" spans="1:23">
      <c r="A41" s="14"/>
      <c r="B41" s="13"/>
      <c r="C41" s="49"/>
      <c r="D41" s="276"/>
      <c r="E41" s="269"/>
      <c r="F41" s="268"/>
      <c r="G41" s="269"/>
      <c r="H41" s="277"/>
      <c r="I41" s="59"/>
      <c r="J41" s="59"/>
      <c r="K41" s="59"/>
      <c r="L41" s="59"/>
      <c r="M41" s="59"/>
    </row>
    <row r="42" spans="1:23" ht="13.5" thickBot="1">
      <c r="A42" s="14"/>
      <c r="B42" s="13"/>
      <c r="C42" s="50"/>
      <c r="D42" s="278">
        <f>SUM(D38:D40)</f>
        <v>418</v>
      </c>
      <c r="E42" s="284">
        <f>SUM(E37:E41)</f>
        <v>418</v>
      </c>
      <c r="F42" s="284">
        <f>SUM(F38:F40)</f>
        <v>3</v>
      </c>
      <c r="G42" s="284">
        <f>SUM(G38:G40)</f>
        <v>0</v>
      </c>
      <c r="H42" s="278">
        <f>SUM(H38:H41)</f>
        <v>421</v>
      </c>
      <c r="I42" s="59"/>
      <c r="J42" s="59"/>
      <c r="K42" s="59"/>
      <c r="L42" s="59"/>
      <c r="M42" s="59"/>
    </row>
    <row r="43" spans="1:23" ht="13.5" thickTop="1">
      <c r="A43" s="14" t="s">
        <v>57</v>
      </c>
      <c r="B43" s="13"/>
      <c r="C43" s="50"/>
      <c r="D43" s="272"/>
      <c r="E43" s="267">
        <f t="shared" ref="E43:E49" si="8">+D43</f>
        <v>0</v>
      </c>
      <c r="F43" s="270"/>
      <c r="G43" s="271"/>
      <c r="H43" s="272">
        <f>+E43+F43-G43</f>
        <v>0</v>
      </c>
      <c r="I43" s="59"/>
      <c r="J43" s="356" t="s">
        <v>116</v>
      </c>
      <c r="K43" s="357"/>
      <c r="L43" s="357"/>
      <c r="M43" s="262">
        <f>+I32+I30</f>
        <v>87</v>
      </c>
      <c r="N43" s="35">
        <f>+M43+M44+M45</f>
        <v>134</v>
      </c>
    </row>
    <row r="44" spans="1:23">
      <c r="A44" s="14"/>
      <c r="B44" s="13"/>
      <c r="C44" s="50"/>
      <c r="D44" s="272"/>
      <c r="E44" s="267"/>
      <c r="F44" s="266"/>
      <c r="G44" s="272"/>
      <c r="H44" s="272"/>
      <c r="I44" s="57"/>
      <c r="J44" s="348" t="s">
        <v>117</v>
      </c>
      <c r="K44" s="349"/>
      <c r="L44" s="349"/>
      <c r="M44" s="263">
        <f>I23</f>
        <v>12</v>
      </c>
    </row>
    <row r="45" spans="1:23">
      <c r="A45" s="14" t="s">
        <v>58</v>
      </c>
      <c r="B45" s="13"/>
      <c r="C45" s="50"/>
      <c r="D45" s="272">
        <f>-RESULTADOS!F21</f>
        <v>-162</v>
      </c>
      <c r="E45" s="267">
        <f t="shared" si="8"/>
        <v>-162</v>
      </c>
      <c r="F45" s="266"/>
      <c r="G45" s="272"/>
      <c r="H45" s="272">
        <f>+E45+G45-F45</f>
        <v>-162</v>
      </c>
      <c r="I45" s="59"/>
      <c r="J45" s="348" t="s">
        <v>118</v>
      </c>
      <c r="K45" s="349"/>
      <c r="L45" s="349"/>
      <c r="M45" s="263">
        <f>J34</f>
        <v>35</v>
      </c>
    </row>
    <row r="46" spans="1:23">
      <c r="A46" s="14" t="s">
        <v>59</v>
      </c>
      <c r="B46" s="13"/>
      <c r="C46" s="50"/>
      <c r="D46" s="272">
        <f>-RESULTADOS!F22</f>
        <v>-119</v>
      </c>
      <c r="E46" s="267">
        <f t="shared" si="8"/>
        <v>-119</v>
      </c>
      <c r="F46" s="266"/>
      <c r="G46" s="272"/>
      <c r="H46" s="272">
        <f>+E46+F46</f>
        <v>-119</v>
      </c>
      <c r="I46" s="59"/>
      <c r="J46" s="348" t="s">
        <v>119</v>
      </c>
      <c r="K46" s="349"/>
      <c r="L46" s="349"/>
      <c r="M46" s="264" t="e">
        <f>+K34</f>
        <v>#REF!</v>
      </c>
    </row>
    <row r="47" spans="1:23">
      <c r="A47" s="14" t="s">
        <v>20</v>
      </c>
      <c r="B47" s="13"/>
      <c r="C47" s="50"/>
      <c r="D47" s="272">
        <f>-RESULTADOS!F34</f>
        <v>-34</v>
      </c>
      <c r="E47" s="267">
        <f t="shared" si="8"/>
        <v>-34</v>
      </c>
      <c r="F47" s="266">
        <f>J18+J27</f>
        <v>28</v>
      </c>
      <c r="G47" s="272"/>
      <c r="H47" s="272">
        <f>+E47+F47-G47</f>
        <v>-6</v>
      </c>
      <c r="I47" s="59"/>
      <c r="J47" s="348" t="s">
        <v>120</v>
      </c>
      <c r="K47" s="349"/>
      <c r="L47" s="349"/>
      <c r="M47" s="263">
        <f>+L34</f>
        <v>0</v>
      </c>
      <c r="W47" s="27"/>
    </row>
    <row r="48" spans="1:23">
      <c r="A48" s="14" t="s">
        <v>60</v>
      </c>
      <c r="B48" s="13"/>
      <c r="C48" s="50"/>
      <c r="D48" s="272">
        <f>-RESULTADOS!F23</f>
        <v>-12</v>
      </c>
      <c r="E48" s="267">
        <f t="shared" si="8"/>
        <v>-12</v>
      </c>
      <c r="F48" s="266">
        <f>I23</f>
        <v>12</v>
      </c>
      <c r="G48" s="272"/>
      <c r="H48" s="272">
        <f>+E48+F48-G48</f>
        <v>0</v>
      </c>
      <c r="I48" s="59"/>
      <c r="J48" s="348" t="s">
        <v>121</v>
      </c>
      <c r="K48" s="349"/>
      <c r="L48" s="349"/>
      <c r="M48" s="263" t="e">
        <f>SUM(M43:M47)</f>
        <v>#REF!</v>
      </c>
      <c r="O48" s="32"/>
    </row>
    <row r="49" spans="1:13">
      <c r="A49" s="14" t="s">
        <v>61</v>
      </c>
      <c r="B49" s="13"/>
      <c r="C49" s="50"/>
      <c r="D49" s="272">
        <f>-RESULTADOS!F42</f>
        <v>-4</v>
      </c>
      <c r="E49" s="267">
        <f t="shared" si="8"/>
        <v>-4</v>
      </c>
      <c r="F49" s="266">
        <f>J22</f>
        <v>3</v>
      </c>
      <c r="G49" s="272"/>
      <c r="H49" s="272">
        <f>+E49+F49-G49</f>
        <v>-1</v>
      </c>
      <c r="I49" s="59"/>
      <c r="J49" s="348" t="s">
        <v>122</v>
      </c>
      <c r="K49" s="349"/>
      <c r="L49" s="349"/>
      <c r="M49" s="263">
        <f>+D12</f>
        <v>4269</v>
      </c>
    </row>
    <row r="50" spans="1:13" ht="13.5" thickBot="1">
      <c r="A50" s="14"/>
      <c r="B50" s="13"/>
      <c r="C50" s="49"/>
      <c r="D50" s="280"/>
      <c r="E50" s="281"/>
      <c r="F50" s="268"/>
      <c r="G50" s="276"/>
      <c r="H50" s="272">
        <f>+E50+F50-G50</f>
        <v>0</v>
      </c>
      <c r="I50" s="59"/>
      <c r="J50" s="358" t="s">
        <v>123</v>
      </c>
      <c r="K50" s="359"/>
      <c r="L50" s="359"/>
      <c r="M50" s="265" t="e">
        <f>SUM(M48:M49)</f>
        <v>#REF!</v>
      </c>
    </row>
    <row r="51" spans="1:13" ht="13.5" thickBot="1">
      <c r="A51" s="14"/>
      <c r="B51" s="13"/>
      <c r="C51" s="50"/>
      <c r="D51" s="278">
        <f>SUM(D43:D50)</f>
        <v>-331</v>
      </c>
      <c r="E51" s="279">
        <f>+D51</f>
        <v>-331</v>
      </c>
      <c r="F51" s="282">
        <f>SUM(F44:F50)</f>
        <v>43</v>
      </c>
      <c r="G51" s="283">
        <f>SUM(G46:G50)</f>
        <v>0</v>
      </c>
      <c r="H51" s="278">
        <f>SUM(H44:H50)</f>
        <v>-288</v>
      </c>
      <c r="I51" s="59"/>
      <c r="J51" s="59"/>
      <c r="K51" s="59"/>
      <c r="L51" s="58"/>
      <c r="M51" s="57"/>
    </row>
    <row r="52" spans="1:13" ht="13.5" thickTop="1">
      <c r="A52" s="29"/>
      <c r="B52" s="33"/>
      <c r="C52" s="53"/>
      <c r="D52" s="280">
        <f>+D42+D51</f>
        <v>87</v>
      </c>
      <c r="E52" s="281">
        <f>+E42+E51</f>
        <v>87</v>
      </c>
      <c r="F52" s="281">
        <f>+F42+F51</f>
        <v>46</v>
      </c>
      <c r="G52" s="281">
        <f>+G42+G51</f>
        <v>0</v>
      </c>
      <c r="H52" s="280">
        <f>+H42+H51</f>
        <v>133</v>
      </c>
      <c r="I52" s="285" t="s">
        <v>227</v>
      </c>
      <c r="J52" s="59"/>
      <c r="K52" s="59"/>
      <c r="L52" s="60" t="s">
        <v>124</v>
      </c>
      <c r="M52" s="60" t="e">
        <f>M50-C12</f>
        <v>#REF!</v>
      </c>
    </row>
    <row r="53" spans="1:13">
      <c r="C53" s="52"/>
      <c r="D53" s="52"/>
      <c r="E53" s="52"/>
      <c r="F53" s="52"/>
      <c r="G53" s="52"/>
      <c r="H53" s="52"/>
      <c r="I53" s="59"/>
      <c r="J53" s="59"/>
      <c r="K53" s="59"/>
      <c r="L53" s="57"/>
      <c r="M53" s="57"/>
    </row>
    <row r="54" spans="1:13">
      <c r="D54" s="54"/>
      <c r="E54" s="54"/>
      <c r="F54" s="54"/>
      <c r="G54" s="54"/>
      <c r="H54" s="54"/>
    </row>
    <row r="55" spans="1:13">
      <c r="D55" s="54"/>
      <c r="E55" s="54"/>
      <c r="F55" s="54"/>
      <c r="G55" s="54"/>
      <c r="H55" s="54"/>
    </row>
    <row r="56" spans="1:13">
      <c r="D56" s="54"/>
      <c r="E56" s="54"/>
      <c r="F56" s="54"/>
      <c r="G56" s="54"/>
      <c r="H56" s="54"/>
      <c r="I56" s="55"/>
      <c r="J56" s="55"/>
      <c r="M56" s="55"/>
    </row>
    <row r="57" spans="1:13">
      <c r="D57" s="54"/>
      <c r="E57" s="54"/>
      <c r="F57" s="54"/>
      <c r="G57" s="54"/>
      <c r="H57" s="54"/>
    </row>
    <row r="58" spans="1:13">
      <c r="D58" s="54"/>
      <c r="E58" s="54"/>
      <c r="F58" s="54"/>
      <c r="G58" s="54"/>
      <c r="H58" s="54"/>
    </row>
    <row r="59" spans="1:13">
      <c r="D59" s="54"/>
      <c r="E59" s="54"/>
      <c r="F59" s="54"/>
      <c r="G59" s="54"/>
      <c r="H59" s="54"/>
    </row>
    <row r="60" spans="1:13">
      <c r="D60" s="54"/>
      <c r="E60" s="54"/>
      <c r="F60" s="54"/>
      <c r="G60" s="54"/>
      <c r="H60" s="54"/>
    </row>
    <row r="61" spans="1:13">
      <c r="D61" s="54"/>
      <c r="E61" s="54"/>
      <c r="F61" s="54"/>
      <c r="G61" s="54"/>
      <c r="H61" s="54"/>
    </row>
    <row r="62" spans="1:13">
      <c r="C62" s="54"/>
      <c r="D62" s="54"/>
      <c r="E62" s="54"/>
      <c r="F62" s="54"/>
      <c r="G62" s="54"/>
      <c r="H62" s="54"/>
    </row>
    <row r="63" spans="1:13">
      <c r="C63" s="48"/>
    </row>
  </sheetData>
  <mergeCells count="11">
    <mergeCell ref="J50:L50"/>
    <mergeCell ref="J46:L46"/>
    <mergeCell ref="J47:L47"/>
    <mergeCell ref="J48:L48"/>
    <mergeCell ref="J49:L49"/>
    <mergeCell ref="J44:L44"/>
    <mergeCell ref="J45:L45"/>
    <mergeCell ref="A5:M5"/>
    <mergeCell ref="F9:G9"/>
    <mergeCell ref="A37:H37"/>
    <mergeCell ref="J43:L43"/>
  </mergeCells>
  <phoneticPr fontId="4" type="noConversion"/>
  <pageMargins left="0.75" right="0.75" top="1" bottom="1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BALANCE</vt:lpstr>
      <vt:lpstr>RESULTADOS</vt:lpstr>
      <vt:lpstr>PATRIMONIO</vt:lpstr>
      <vt:lpstr>FLUJO</vt:lpstr>
      <vt:lpstr>BURSATIL</vt:lpstr>
      <vt:lpstr>CARTERA</vt:lpstr>
      <vt:lpstr>hoja de trabajo del flujo</vt:lpstr>
      <vt:lpstr>BALANCE!Print_Area</vt:lpstr>
      <vt:lpstr>BURSATIL!Print_Area</vt:lpstr>
      <vt:lpstr>CARTERA!Print_Area</vt:lpstr>
      <vt:lpstr>FLUJO!Print_Area</vt:lpstr>
      <vt:lpstr>'hoja de trabajo del flujo'!Print_Area</vt:lpstr>
      <vt:lpstr>PATRIMONIO!Print_Area</vt:lpstr>
      <vt:lpstr>RESULTADOS!Print_Area</vt:lpstr>
    </vt:vector>
  </TitlesOfParts>
  <Company>GRUPO FINANCIERO CUSCATLAN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Valores Cuscatlán</dc:title>
  <dc:subject>Estados Financieros Junio 2006</dc:subject>
  <dc:creator>SA-Aguirre López</dc:creator>
  <dc:description>KPMG08</dc:description>
  <cp:lastModifiedBy>Marquez Lainez, Shearlene Veronica [DIV-SLV NE]</cp:lastModifiedBy>
  <cp:lastPrinted>2016-09-21T17:58:46Z</cp:lastPrinted>
  <dcterms:created xsi:type="dcterms:W3CDTF">1999-01-27T23:47:22Z</dcterms:created>
  <dcterms:modified xsi:type="dcterms:W3CDTF">2017-02-23T21:08:11Z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